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7875" activeTab="1"/>
  </bookViews>
  <sheets>
    <sheet name="CEIM FATIMA" sheetId="1" r:id="rId1"/>
    <sheet name="CRONOGRAMA" sheetId="2" r:id="rId2"/>
  </sheets>
  <definedNames>
    <definedName name="_xlnm.Print_Area" localSheetId="0">'CEIM FATIMA'!$A$1:$K$160</definedName>
  </definedNames>
  <calcPr calcId="124519"/>
</workbook>
</file>

<file path=xl/calcChain.xml><?xml version="1.0" encoding="utf-8"?>
<calcChain xmlns="http://schemas.openxmlformats.org/spreadsheetml/2006/main">
  <c r="J19" i="1"/>
  <c r="K19" s="1"/>
  <c r="J20"/>
  <c r="J85"/>
  <c r="K85" s="1"/>
  <c r="J86"/>
  <c r="K86" s="1"/>
  <c r="J13"/>
  <c r="K13" s="1"/>
  <c r="J72"/>
  <c r="K72" s="1"/>
  <c r="J73"/>
  <c r="K73" s="1"/>
  <c r="J74"/>
  <c r="K74" s="1"/>
  <c r="J47"/>
  <c r="K47" s="1"/>
  <c r="J43"/>
  <c r="K43" s="1"/>
  <c r="J46"/>
  <c r="K46" s="1"/>
  <c r="J107"/>
  <c r="K107" s="1"/>
  <c r="J108"/>
  <c r="K108" s="1"/>
  <c r="J56" l="1"/>
  <c r="K56" s="1"/>
  <c r="J57"/>
  <c r="K57" s="1"/>
  <c r="J59"/>
  <c r="K59" s="1"/>
  <c r="J58"/>
  <c r="K58" s="1"/>
  <c r="J79"/>
  <c r="K79" s="1"/>
  <c r="J80"/>
  <c r="K80" s="1"/>
  <c r="J36"/>
  <c r="K36" s="1"/>
  <c r="J37"/>
  <c r="K37" s="1"/>
  <c r="J101"/>
  <c r="K101" s="1"/>
  <c r="J102"/>
  <c r="K102" s="1"/>
  <c r="J21"/>
  <c r="K21" s="1"/>
  <c r="J100"/>
  <c r="K100" s="1"/>
  <c r="J62"/>
  <c r="K62" s="1"/>
  <c r="J31"/>
  <c r="K31" s="1"/>
  <c r="J71"/>
  <c r="K71" s="1"/>
  <c r="J25" l="1"/>
  <c r="K25" s="1"/>
  <c r="J26"/>
  <c r="K26" s="1"/>
  <c r="J38"/>
  <c r="K38" s="1"/>
  <c r="J39"/>
  <c r="K39" s="1"/>
  <c r="J40"/>
  <c r="K40" s="1"/>
  <c r="J41"/>
  <c r="K41" s="1"/>
  <c r="J42"/>
  <c r="K42" s="1"/>
  <c r="J44"/>
  <c r="K44" s="1"/>
  <c r="J45"/>
  <c r="K45" s="1"/>
  <c r="J32"/>
  <c r="K32" s="1"/>
  <c r="J30"/>
  <c r="K30" s="1"/>
  <c r="J29"/>
  <c r="K29" s="1"/>
  <c r="K20"/>
  <c r="J22"/>
  <c r="K22" s="1"/>
  <c r="J23"/>
  <c r="K23" s="1"/>
  <c r="J24"/>
  <c r="K24" s="1"/>
  <c r="J18"/>
  <c r="K18" s="1"/>
  <c r="J99"/>
  <c r="K99" s="1"/>
  <c r="J70"/>
  <c r="K70" s="1"/>
  <c r="J69"/>
  <c r="K69" s="1"/>
  <c r="J61"/>
  <c r="K61" s="1"/>
  <c r="J51"/>
  <c r="K51" s="1"/>
  <c r="J15"/>
  <c r="K15" s="1"/>
  <c r="D141"/>
  <c r="D135"/>
  <c r="J106"/>
  <c r="K106" s="1"/>
  <c r="J105"/>
  <c r="K105" s="1"/>
  <c r="J89"/>
  <c r="K89" s="1"/>
  <c r="J88"/>
  <c r="K88" s="1"/>
  <c r="J87"/>
  <c r="K87" s="1"/>
  <c r="J78"/>
  <c r="K78" s="1"/>
  <c r="J81"/>
  <c r="K81" s="1"/>
  <c r="J82"/>
  <c r="K82" s="1"/>
  <c r="J83"/>
  <c r="K83" s="1"/>
  <c r="J84"/>
  <c r="K84" s="1"/>
  <c r="J77"/>
  <c r="K77" s="1"/>
  <c r="J14"/>
  <c r="K14" s="1"/>
  <c r="J54"/>
  <c r="K54" s="1"/>
  <c r="J55"/>
  <c r="K55" s="1"/>
  <c r="J60"/>
  <c r="K60" s="1"/>
  <c r="J35"/>
  <c r="K35" s="1"/>
  <c r="J10"/>
  <c r="K10" s="1"/>
  <c r="J114"/>
  <c r="K114" s="1"/>
  <c r="J119"/>
  <c r="K119" s="1"/>
  <c r="J118"/>
  <c r="K118" s="1"/>
  <c r="J122"/>
  <c r="K122" s="1"/>
  <c r="J117"/>
  <c r="K117" s="1"/>
  <c r="J113"/>
  <c r="K113" s="1"/>
  <c r="J112"/>
  <c r="K112" s="1"/>
  <c r="J111"/>
  <c r="K111" s="1"/>
  <c r="J67"/>
  <c r="K67" s="1"/>
  <c r="J66"/>
  <c r="K66" s="1"/>
  <c r="J50"/>
  <c r="K50" s="1"/>
  <c r="K75" l="1"/>
  <c r="K27"/>
  <c r="K48"/>
  <c r="K135"/>
  <c r="C11" i="2" s="1"/>
  <c r="K33" i="1"/>
  <c r="K136" s="1"/>
  <c r="C13" i="2" s="1"/>
  <c r="D14" s="1"/>
  <c r="G14" s="1"/>
  <c r="K109" i="1"/>
  <c r="K143" s="1"/>
  <c r="C27" i="2" s="1"/>
  <c r="F28" s="1"/>
  <c r="G28" s="1"/>
  <c r="K103" i="1"/>
  <c r="K142" s="1"/>
  <c r="C25" i="2" s="1"/>
  <c r="E26" s="1"/>
  <c r="G26" s="1"/>
  <c r="K90" i="1"/>
  <c r="K141" s="1"/>
  <c r="C23" i="2" s="1"/>
  <c r="F24" s="1"/>
  <c r="G24" s="1"/>
  <c r="K140" i="1"/>
  <c r="C21" i="2" s="1"/>
  <c r="F22" s="1"/>
  <c r="G22" s="1"/>
  <c r="K120" i="1"/>
  <c r="K63"/>
  <c r="J12"/>
  <c r="K12" s="1"/>
  <c r="J11"/>
  <c r="D12" i="2" l="1"/>
  <c r="G12" s="1"/>
  <c r="K137" i="1"/>
  <c r="C15" i="2" s="1"/>
  <c r="F16" s="1"/>
  <c r="K139" i="1"/>
  <c r="C19" i="2" s="1"/>
  <c r="E20" s="1"/>
  <c r="G20" s="1"/>
  <c r="K145" i="1"/>
  <c r="C31" i="2"/>
  <c r="F32" s="1"/>
  <c r="G32" s="1"/>
  <c r="K52" i="1"/>
  <c r="K138" s="1"/>
  <c r="C17" i="2" s="1"/>
  <c r="E18" s="1"/>
  <c r="G18" l="1"/>
  <c r="G16"/>
  <c r="K11" i="1"/>
  <c r="K16" s="1"/>
  <c r="K123" l="1"/>
  <c r="K134"/>
  <c r="C9" i="2" s="1"/>
  <c r="D10" s="1"/>
  <c r="G10" s="1"/>
  <c r="K115" i="1"/>
  <c r="K144" s="1"/>
  <c r="C29" i="2" s="1"/>
  <c r="K146" i="1" l="1"/>
  <c r="C33" i="2"/>
  <c r="D35"/>
  <c r="D36" s="1"/>
  <c r="K147" i="1"/>
  <c r="C35" i="2" l="1"/>
  <c r="F34"/>
  <c r="G34" s="1"/>
  <c r="E30"/>
  <c r="F30"/>
  <c r="F35" l="1"/>
  <c r="G30"/>
  <c r="G35" s="1"/>
  <c r="E35"/>
  <c r="E36" s="1"/>
  <c r="F36" l="1"/>
  <c r="G36" s="1"/>
</calcChain>
</file>

<file path=xl/sharedStrings.xml><?xml version="1.0" encoding="utf-8"?>
<sst xmlns="http://schemas.openxmlformats.org/spreadsheetml/2006/main" count="453" uniqueCount="302">
  <si>
    <t>SINAPI</t>
  </si>
  <si>
    <t>ORGÃO</t>
  </si>
  <si>
    <t>ITEM</t>
  </si>
  <si>
    <t>DESCRIMINAÇÃO</t>
  </si>
  <si>
    <t>QTDE</t>
  </si>
  <si>
    <t>P.UNIT.</t>
  </si>
  <si>
    <t>R$</t>
  </si>
  <si>
    <t>TOTAL</t>
  </si>
  <si>
    <t>UND</t>
  </si>
  <si>
    <t>Subtotal</t>
  </si>
  <si>
    <t>PREFEITURA MUNICIPAL DE POUSO ALEGRE</t>
  </si>
  <si>
    <t>PLANILHA DE ORÇAMENTO</t>
  </si>
  <si>
    <t>2.1</t>
  </si>
  <si>
    <t>5.1</t>
  </si>
  <si>
    <t xml:space="preserve">PROCESSO: </t>
  </si>
  <si>
    <t>Total</t>
  </si>
  <si>
    <t xml:space="preserve">RESUMO DE CUSTOS </t>
  </si>
  <si>
    <t>SERP</t>
  </si>
  <si>
    <t>SERVIÇOS PRELIMINARES</t>
  </si>
  <si>
    <t>Serviços Preliminares</t>
  </si>
  <si>
    <t>PAREDES E PAINÉIS</t>
  </si>
  <si>
    <t>7.1</t>
  </si>
  <si>
    <t>COBERTURA</t>
  </si>
  <si>
    <t>8.1</t>
  </si>
  <si>
    <t>8.2</t>
  </si>
  <si>
    <t>ESQUADRIAS/FERRAGENS/VIDROS</t>
  </si>
  <si>
    <t>9.1</t>
  </si>
  <si>
    <t>Esquadrias de Madeira</t>
  </si>
  <si>
    <t>9.2</t>
  </si>
  <si>
    <t>Cobertura</t>
  </si>
  <si>
    <t>Esquadrias/ Ferragens/ Vidros</t>
  </si>
  <si>
    <t>REVESTIMENTOS</t>
  </si>
  <si>
    <t>Paredes e Painéis</t>
  </si>
  <si>
    <t>Revestimentos</t>
  </si>
  <si>
    <t>Pisos</t>
  </si>
  <si>
    <t>PISOS</t>
  </si>
  <si>
    <t>Pintura</t>
  </si>
  <si>
    <t>LIM</t>
  </si>
  <si>
    <t>LIMPEZA GERAL</t>
  </si>
  <si>
    <t>Limpeza Geral da Obra</t>
  </si>
  <si>
    <t>obs.:</t>
  </si>
  <si>
    <t>3 - O orçamento foi feito em conformidade com uma Planta Baixa, sem projeto executivo Hidrosdanitario,</t>
  </si>
  <si>
    <t>Estrutural, Eletrico.</t>
  </si>
  <si>
    <t>1.2</t>
  </si>
  <si>
    <t>6.1</t>
  </si>
  <si>
    <t>C/ BDI R$</t>
  </si>
  <si>
    <t>m3</t>
  </si>
  <si>
    <t>Limpeza final da obra</t>
  </si>
  <si>
    <t>Pintura externa/interna de prédios- Paredes- latex acrílico 2 demãos</t>
  </si>
  <si>
    <t>m2</t>
  </si>
  <si>
    <t>PIN-SEL-005</t>
  </si>
  <si>
    <t xml:space="preserve">Preparação p/ pintura em paredes, PVA/Acrílica, com fundo selador </t>
  </si>
  <si>
    <t>PIN-ACR-005</t>
  </si>
  <si>
    <t>Pintura Óleo/Esmalte, 2 demãos, em esquadrias de ferro</t>
  </si>
  <si>
    <t>PIN-ESM-005</t>
  </si>
  <si>
    <t>DIV</t>
  </si>
  <si>
    <t>DIVERSOS</t>
  </si>
  <si>
    <t>Diversos</t>
  </si>
  <si>
    <t>DEM-ALV-005</t>
  </si>
  <si>
    <t>PIS</t>
  </si>
  <si>
    <t>COB</t>
  </si>
  <si>
    <t>ESQ</t>
  </si>
  <si>
    <t>PAR</t>
  </si>
  <si>
    <t>Transporte de material demolido em caçamba</t>
  </si>
  <si>
    <t>1.1</t>
  </si>
  <si>
    <t>TRA-CAÇ-015</t>
  </si>
  <si>
    <t>6.2</t>
  </si>
  <si>
    <t>6.3</t>
  </si>
  <si>
    <t>7.2</t>
  </si>
  <si>
    <t>1.3</t>
  </si>
  <si>
    <t xml:space="preserve">Demolição de alvenaria de tijolo e bloco, sem reaproveitamento, inc. afastamento </t>
  </si>
  <si>
    <t>74209/001</t>
  </si>
  <si>
    <t>1.4</t>
  </si>
  <si>
    <t>1.5</t>
  </si>
  <si>
    <t>ml</t>
  </si>
  <si>
    <t>ESQ-POR-050</t>
  </si>
  <si>
    <t>Esquadrias de chapa de aço</t>
  </si>
  <si>
    <t>unid.</t>
  </si>
  <si>
    <t>73739/001</t>
  </si>
  <si>
    <t>5.2</t>
  </si>
  <si>
    <t>Porta de mad. Comp. lisa p/ pint, 0,80x2,10m, inc aduela, alizar de 1ª e dob. c/  anel</t>
  </si>
  <si>
    <t>Camada de regularização em argamassa traço 1:3, esp. média = 3 cm</t>
  </si>
  <si>
    <t>IMP-CAM-005</t>
  </si>
  <si>
    <t>2 - O BDI aplicado é de 24,23% sobre as Tabelas acima citadas</t>
  </si>
  <si>
    <t>Demolição de piso cerâmico ou ladrilho hidráulico, inclusive afastamento</t>
  </si>
  <si>
    <t>DEM-PIS-010</t>
  </si>
  <si>
    <t>m</t>
  </si>
  <si>
    <t xml:space="preserve">1 - Os preços foram obtidos nas Tabelas SINAPI (Abr/2017) e SETOP (Mar/2017) </t>
  </si>
  <si>
    <t>Engradamento para telhado de fibrocimento ondulada</t>
  </si>
  <si>
    <t>COB-ENG-010</t>
  </si>
  <si>
    <t>COB-TEL-025</t>
  </si>
  <si>
    <t>Cobertura em telha de fibrocimento ondulada E = 6mm</t>
  </si>
  <si>
    <t>COTAÇÃO</t>
  </si>
  <si>
    <t>Assentamento de esquadria de ferro e chapa</t>
  </si>
  <si>
    <t>SEDS-COL-005</t>
  </si>
  <si>
    <t>VID-FAN-010</t>
  </si>
  <si>
    <t>Vidro fantasia tipo canelado, esp= 3/4mm,colocado</t>
  </si>
  <si>
    <t>Fechadura de embutir c/  cilindro, externa, para portas internas, padrão popular</t>
  </si>
  <si>
    <t>Tubo de PVC soldável, DN=25 mm, inst em ramal, fornecimento e instalação</t>
  </si>
  <si>
    <t>Tubo PVC esgoto DN=100 mm, esgoto predial, fornecimento e instalação</t>
  </si>
  <si>
    <t>Tubo PVC esgoto DN=50 mm, esgoto predial, fornecimento e instalação</t>
  </si>
  <si>
    <t>Ponto de consumo terminal de agua fria, com tubulação de PVC DN 25 mm</t>
  </si>
  <si>
    <t>Caixa sifonada de PVC 100 x 100 x 50, junta elástica, fornecida e instalada</t>
  </si>
  <si>
    <t xml:space="preserve">Papeleira de parede em metal cromado </t>
  </si>
  <si>
    <t>2.2</t>
  </si>
  <si>
    <t>2.3</t>
  </si>
  <si>
    <t>2.4</t>
  </si>
  <si>
    <t>2.5</t>
  </si>
  <si>
    <t>2.6</t>
  </si>
  <si>
    <t>3.1</t>
  </si>
  <si>
    <t>3.2</t>
  </si>
  <si>
    <t>4.1</t>
  </si>
  <si>
    <t>4.2</t>
  </si>
  <si>
    <t>4.3</t>
  </si>
  <si>
    <t>4.4</t>
  </si>
  <si>
    <t>10.1</t>
  </si>
  <si>
    <t>Escavação manual de valas, até 1,50 m</t>
  </si>
  <si>
    <t>TER-ESC-035</t>
  </si>
  <si>
    <t>Placa de obra em chapa de aço zincado (3,00 x 1,50) m</t>
  </si>
  <si>
    <t>INSTALAÇÃO HIDROSANITÁRIA</t>
  </si>
  <si>
    <t>SETOP/SINAPI</t>
  </si>
  <si>
    <t>INSTALAÇÕES ELÉTRICAS</t>
  </si>
  <si>
    <t>10.2</t>
  </si>
  <si>
    <t>11.1</t>
  </si>
  <si>
    <t>6.4</t>
  </si>
  <si>
    <t>6.5</t>
  </si>
  <si>
    <t>Cabo de cobre, isolamento antichama, seção 1,5 mm - flexível</t>
  </si>
  <si>
    <t>ELE-CAB-005</t>
  </si>
  <si>
    <t>Cabo de cobre, isolamento antichama, seção 2,5 mm - flexível</t>
  </si>
  <si>
    <t>CRONOGRAMA FÍSICO-FINANCEIRO</t>
  </si>
  <si>
    <t>VALORES</t>
  </si>
  <si>
    <t>EXECUÇÃO</t>
  </si>
  <si>
    <t>EM R$</t>
  </si>
  <si>
    <t>1º MÊS</t>
  </si>
  <si>
    <t>2º MÊS</t>
  </si>
  <si>
    <t>SERVIÇOS</t>
  </si>
  <si>
    <t>VALOR</t>
  </si>
  <si>
    <t>PINTURA</t>
  </si>
  <si>
    <t>TOTAL ACUMULADO</t>
  </si>
  <si>
    <t>INSTALAÇÕES HIDROSANITÁRIAS</t>
  </si>
  <si>
    <t>PIN</t>
  </si>
  <si>
    <t>3º MÊS</t>
  </si>
  <si>
    <t>3.3</t>
  </si>
  <si>
    <t>Alvenaria de bloco de concreto 14x19x39, a revestir</t>
  </si>
  <si>
    <t>Alvenaria de bloco de concreto 9x19x39, a revestir</t>
  </si>
  <si>
    <t>Retirada de esquadrias metálicas</t>
  </si>
  <si>
    <t>ESTRUTURA</t>
  </si>
  <si>
    <t>FUNDAÇÃO</t>
  </si>
  <si>
    <t>4.5</t>
  </si>
  <si>
    <t>4.6</t>
  </si>
  <si>
    <t>4.7</t>
  </si>
  <si>
    <t>4.8</t>
  </si>
  <si>
    <t>Fundação</t>
  </si>
  <si>
    <t>Estrutura</t>
  </si>
  <si>
    <t>7.1.2</t>
  </si>
  <si>
    <t>7.1.3</t>
  </si>
  <si>
    <t>7.2.1</t>
  </si>
  <si>
    <t>7.2.2</t>
  </si>
  <si>
    <t>7.2.3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</si>
  <si>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</si>
  <si>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</si>
  <si>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</si>
  <si>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</si>
  <si>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</si>
  <si>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</si>
  <si>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</si>
  <si>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</si>
  <si>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</si>
  <si>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11.2</t>
  </si>
  <si>
    <t>11.3</t>
  </si>
  <si>
    <t>11.4</t>
  </si>
  <si>
    <t>12.1</t>
  </si>
  <si>
    <t>12.2</t>
  </si>
  <si>
    <t>12.3</t>
  </si>
  <si>
    <t>13.1</t>
  </si>
  <si>
    <t>REV-REB-021</t>
  </si>
  <si>
    <t>PLU-RUF-005</t>
  </si>
  <si>
    <r>
      <t>Rufo em chapa de aço galvanizado n</t>
    </r>
    <r>
      <rPr>
        <vertAlign val="superscript"/>
        <sz val="14"/>
        <rFont val="Arial"/>
        <family val="2"/>
      </rPr>
      <t>o</t>
    </r>
    <r>
      <rPr>
        <sz val="14"/>
        <rFont val="Arial"/>
        <family val="2"/>
      </rPr>
      <t xml:space="preserve"> 24, desenvolvimento 15cm</t>
    </r>
  </si>
  <si>
    <t>Calha de chapa galvanizada nº 22 GSG, desenv. 33 cm</t>
  </si>
  <si>
    <t>PLU-CAL-005</t>
  </si>
  <si>
    <t>PLU-CON-005</t>
  </si>
  <si>
    <t xml:space="preserve">Condutor de AP do telhado em tubo PVC esgoto, inc. conexões e suportes, 100 mm, </t>
  </si>
  <si>
    <t>Fornecimento e assentamento de janela basculante de ferro</t>
  </si>
  <si>
    <t>SER-JAN-005</t>
  </si>
  <si>
    <t>Revestimento de paredes em massa única e=2,0 cm, com arg. de cal cim. e areia</t>
  </si>
  <si>
    <t>Chapisco de paredes com argamassa 1:3 cimento e areia, a colher</t>
  </si>
  <si>
    <t>REV-CHA-005</t>
  </si>
  <si>
    <t>VER</t>
  </si>
  <si>
    <t>Eletroduto flexível corrugado, PVC DN 25 mm, 3/4"</t>
  </si>
  <si>
    <t>Disjuntor bipolar termomagnético 10 KA, de 30 A</t>
  </si>
  <si>
    <t>ELE-DIS-021</t>
  </si>
  <si>
    <t>Quadro de distribuição de energia p/ 6 disjuntores termomagnéticos monopolares</t>
  </si>
  <si>
    <t>Conj. 2 interruptores simples, com placa</t>
  </si>
  <si>
    <t>ELE-INT-026</t>
  </si>
  <si>
    <t>ELE-TOM-035</t>
  </si>
  <si>
    <t>Conj. 1 tomada + 1 interruptor, com placa</t>
  </si>
  <si>
    <t>Cabo de cobre, isolamento antichama, seção 6,0 mm - flexível</t>
  </si>
  <si>
    <t>ELE-CAB-020</t>
  </si>
  <si>
    <t>ELE-CAB-010</t>
  </si>
  <si>
    <t>ELE-LAM-060</t>
  </si>
  <si>
    <t>Receptáculo de porcelana com rosca E-27</t>
  </si>
  <si>
    <t>LUMINÁRIA CHANFRADA PARA LÂMPADA FLUOR. 4 X 32 W OU 4 X 40 W, completa</t>
  </si>
  <si>
    <t>LUMINÁRIA CHANFRADA PARA LÂMPADA FLUOR. 2 X 16 W OU 2 X 20 W, completa</t>
  </si>
  <si>
    <t>ELE-LUM-031</t>
  </si>
  <si>
    <t>ELE-LUM-026</t>
  </si>
  <si>
    <t>10.3</t>
  </si>
  <si>
    <t>Piso cimentado desemp. e feltrado, com argamassa 1:3, sem junta E=2,5 cm</t>
  </si>
  <si>
    <t>Lastro de brita 2 ou 3, apiloado manualmente</t>
  </si>
  <si>
    <t>FUN-LAS-010</t>
  </si>
  <si>
    <t>FUN-FOR-005</t>
  </si>
  <si>
    <t>Forma e desforma de tábua de pinho (3X)</t>
  </si>
  <si>
    <t>FUN-COM-050</t>
  </si>
  <si>
    <t>Fornecim. e lançamento de concreto estrutural virado em obra, Fck 25 Mpa</t>
  </si>
  <si>
    <t>ARM-AÇO-005</t>
  </si>
  <si>
    <t>Corte, dobra e armação de aço CA-50, D=12,5 mm ou menor</t>
  </si>
  <si>
    <t>Kg</t>
  </si>
  <si>
    <t>IMP-ASF-005</t>
  </si>
  <si>
    <t>Impermeabilização com manta asfáltica pré fabricada, esp. 4 mm</t>
  </si>
  <si>
    <t>4.9</t>
  </si>
  <si>
    <t>4.10</t>
  </si>
  <si>
    <t>4.11</t>
  </si>
  <si>
    <t>HID-CXS-010</t>
  </si>
  <si>
    <t>Caixa de alven. 30x30x40 cm, tampa em concreto-inspeção/passagem esc, reat. Bota</t>
  </si>
  <si>
    <t>4.12</t>
  </si>
  <si>
    <t>Tampa para vaso sanitário de plástico</t>
  </si>
  <si>
    <t>2.7</t>
  </si>
  <si>
    <t>Reaterro compactado de vala, com equipamento de placa vibratória</t>
  </si>
  <si>
    <t>TER-REA-010</t>
  </si>
  <si>
    <t>Instalações Elétricas</t>
  </si>
  <si>
    <t>FUNDAÇÕES</t>
  </si>
  <si>
    <t>7.2.4</t>
  </si>
  <si>
    <t>Fornecimento e assentamento de portão em chapa, (tipo lambri), colocado c/cadeado</t>
  </si>
  <si>
    <t>SER-POR-050</t>
  </si>
  <si>
    <t>3.4</t>
  </si>
  <si>
    <t>Laje pré moldada, aparente, inc. capeamento e=4,0 cm, SC=100 kg/m2, L=4,00m</t>
  </si>
  <si>
    <t>LAJ-APA-010</t>
  </si>
  <si>
    <t>6.6</t>
  </si>
  <si>
    <t>REFORMA E AMPLIAÇÃO DA CEIM ANA VIANA DE ANDRADE</t>
  </si>
  <si>
    <t>Bairro: FATIMA 1</t>
  </si>
  <si>
    <t>1.6</t>
  </si>
  <si>
    <t>9.3</t>
  </si>
  <si>
    <t>9.4</t>
  </si>
  <si>
    <t>Caixa d'água com tampa em polietileno cap 1000 Litros</t>
  </si>
  <si>
    <t>HID-DAG-015</t>
  </si>
  <si>
    <t>Perfuração de estaca broca a trado manual D=150 mm</t>
  </si>
  <si>
    <t>2.8</t>
  </si>
  <si>
    <t>FUN-TRA-005</t>
  </si>
  <si>
    <t>Pintura esmalte acetinado em madeira (duas demãos)</t>
  </si>
  <si>
    <t>Vaso sanitário infantil, c/ cx descarga acoplada de louça branca, fornecim e instalação</t>
  </si>
  <si>
    <t>LOU-VAS-025</t>
  </si>
  <si>
    <t>Tubo de PVC soldável, DN=20 mm, inst em ramal, fornecimento e instalação</t>
  </si>
  <si>
    <t>4.13</t>
  </si>
  <si>
    <t>8.12</t>
  </si>
  <si>
    <t>ELE-DIS-010</t>
  </si>
  <si>
    <t>Disjuntor monopolar termomagnético 5 KA, de 30 A</t>
  </si>
  <si>
    <t>FOR-PVC-005</t>
  </si>
  <si>
    <t>Forro em PVC branco, de L=10 cm</t>
  </si>
  <si>
    <t>Emboço com argamassa 1:6, cimento e areia</t>
  </si>
  <si>
    <t>REV-EMB-005</t>
  </si>
  <si>
    <t>REV-AZU-010</t>
  </si>
  <si>
    <t>Revest. em azulejo branco 15x15 cm, junta a prumo, arg pré fab, inclus rejuntamento</t>
  </si>
  <si>
    <t>EST-MET-035</t>
  </si>
  <si>
    <t>Fornec., fabricação, transp e mont de estrutura metálica p telhado s/ lage p telha met.</t>
  </si>
  <si>
    <t>Cob. em telha metálica galv.trap. Dupla, com tratamento anti-chama</t>
  </si>
  <si>
    <t>COB-TEL-055</t>
  </si>
  <si>
    <t>6.7</t>
  </si>
  <si>
    <t>6.8</t>
  </si>
  <si>
    <t>COB-CUM-005</t>
  </si>
  <si>
    <t>COB-CUM-010</t>
  </si>
  <si>
    <t>Cumeeira normal ou articulada de fibrocimento, p/ telha ondulada, E=6 ou 8 mm</t>
  </si>
  <si>
    <t>Cumeeira galvanizada trapezoidal, E=0,5 mm, simples</t>
  </si>
  <si>
    <t>6.9</t>
  </si>
  <si>
    <t xml:space="preserve">Bancada em ardósia, E=3,0 cm, apoiada em alvenaria </t>
  </si>
  <si>
    <t>BAN-ARD-005</t>
  </si>
  <si>
    <t>Bancada em aço inoxidável</t>
  </si>
  <si>
    <t>BAN-AÇO-005</t>
  </si>
  <si>
    <t>PIS-CER-010</t>
  </si>
  <si>
    <t>Piso cerâmico PEI-5 Liso, 30x30 cm, assent com arg pré fab, inc rejuntamento</t>
  </si>
  <si>
    <t>PIS-CIM-005</t>
  </si>
  <si>
    <t>Contrapiso desempenado, com argamassa 1:3, sem junta, E=2 cm</t>
  </si>
  <si>
    <t>10.4</t>
  </si>
  <si>
    <t>PIS-CON-005</t>
  </si>
  <si>
    <t>Instalação Hidrosanitária</t>
  </si>
  <si>
    <t>Fornecimento e instalação de cuba de embutir de aço inoxidável média</t>
  </si>
  <si>
    <t>LOU-LAV-005</t>
  </si>
  <si>
    <t xml:space="preserve">Lavatório pequeno de louça branca, sem coluna, inc valvula e sifão cromados </t>
  </si>
  <si>
    <t>7.2.5</t>
  </si>
  <si>
    <t>7.2.6</t>
  </si>
  <si>
    <t>Porta em perfil e chapa metálica</t>
  </si>
  <si>
    <t>SER-POR-035</t>
  </si>
  <si>
    <t>Portão em tubo galvanizado 1 1/2" com tela fio 12 e # e cadeado</t>
  </si>
  <si>
    <t>SER-POR-076</t>
  </si>
  <si>
    <t>Demolição de engradamento de telha tipo calha de fibrocimento, inc empilhamento</t>
  </si>
  <si>
    <t>DEM-ENG-010</t>
  </si>
  <si>
    <t>8.13</t>
  </si>
  <si>
    <t>Tomada simples 2P + T, 10 A com placa</t>
  </si>
  <si>
    <t>ELE-TOM-005</t>
  </si>
  <si>
    <t>Apiloamento de fundo de valas</t>
  </si>
  <si>
    <t>TER-API-005</t>
  </si>
  <si>
    <t xml:space="preserve"> DATA: 05/01/2018</t>
  </si>
  <si>
    <t>DATA: 05/01/2018</t>
  </si>
  <si>
    <t>LOCAL: Rua Cel. Brito Filho, 621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</si>
</sst>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vertAlign val="superscript"/>
      <sz val="14"/>
      <name val="Arial"/>
      <family val="2"/>
    </font>
    <font>
      <sz val="14"/>
      <color theme="0"/>
      <name val="Arial"/>
      <family val="2"/>
    </font>
    <font>
      <sz val="14"/>
      <name val="Calibri"/>
      <family val="2"/>
      <scheme val="minor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Border="1"/>
    <xf numFmtId="4" fontId="2" fillId="0" borderId="0" xfId="0" applyNumberFormat="1" applyFont="1"/>
    <xf numFmtId="0" fontId="1" fillId="0" borderId="0" xfId="0" applyFont="1"/>
    <xf numFmtId="0" fontId="1" fillId="0" borderId="0" xfId="0" applyFont="1" applyBorder="1"/>
    <xf numFmtId="4" fontId="2" fillId="0" borderId="0" xfId="0" applyNumberFormat="1" applyFont="1" applyAlignment="1">
      <alignment horizontal="center"/>
    </xf>
    <xf numFmtId="0" fontId="2" fillId="0" borderId="0" xfId="0" applyFont="1" applyFill="1" applyBorder="1"/>
    <xf numFmtId="2" fontId="2" fillId="0" borderId="0" xfId="0" applyNumberFormat="1" applyFont="1"/>
    <xf numFmtId="2" fontId="1" fillId="0" borderId="0" xfId="0" applyNumberFormat="1" applyFont="1"/>
    <xf numFmtId="2" fontId="2" fillId="0" borderId="0" xfId="0" applyNumberFormat="1" applyFont="1" applyBorder="1"/>
    <xf numFmtId="2" fontId="1" fillId="0" borderId="0" xfId="0" applyNumberFormat="1" applyFont="1" applyBorder="1"/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2" fontId="2" fillId="2" borderId="0" xfId="0" applyNumberFormat="1" applyFont="1" applyFill="1" applyBorder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right"/>
    </xf>
    <xf numFmtId="4" fontId="2" fillId="2" borderId="0" xfId="0" applyNumberFormat="1" applyFont="1" applyFill="1" applyAlignment="1">
      <alignment horizontal="center"/>
    </xf>
    <xf numFmtId="0" fontId="2" fillId="2" borderId="0" xfId="0" applyFont="1" applyFill="1"/>
    <xf numFmtId="2" fontId="2" fillId="2" borderId="0" xfId="0" applyNumberFormat="1" applyFont="1" applyFill="1"/>
    <xf numFmtId="0" fontId="1" fillId="2" borderId="0" xfId="0" applyFont="1" applyFill="1"/>
    <xf numFmtId="2" fontId="1" fillId="2" borderId="0" xfId="0" applyNumberFormat="1" applyFont="1" applyFill="1"/>
    <xf numFmtId="0" fontId="3" fillId="2" borderId="0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/>
    <xf numFmtId="4" fontId="4" fillId="2" borderId="10" xfId="0" applyNumberFormat="1" applyFont="1" applyFill="1" applyBorder="1" applyAlignment="1"/>
    <xf numFmtId="4" fontId="4" fillId="2" borderId="11" xfId="0" applyNumberFormat="1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 applyProtection="1"/>
    <xf numFmtId="4" fontId="4" fillId="2" borderId="1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 applyProtection="1"/>
    <xf numFmtId="0" fontId="5" fillId="2" borderId="1" xfId="0" applyFont="1" applyFill="1" applyBorder="1" applyAlignment="1" applyProtection="1"/>
    <xf numFmtId="0" fontId="6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4" fontId="5" fillId="2" borderId="1" xfId="0" applyNumberFormat="1" applyFont="1" applyFill="1" applyBorder="1" applyAlignment="1" applyProtection="1">
      <alignment horizontal="center"/>
    </xf>
    <xf numFmtId="4" fontId="6" fillId="2" borderId="1" xfId="0" applyNumberFormat="1" applyFont="1" applyFill="1" applyBorder="1" applyAlignment="1" applyProtection="1">
      <alignment horizontal="center"/>
    </xf>
    <xf numFmtId="4" fontId="6" fillId="2" borderId="1" xfId="0" applyNumberFormat="1" applyFont="1" applyFill="1" applyBorder="1" applyAlignment="1" applyProtection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" fontId="3" fillId="0" borderId="7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4" fillId="0" borderId="10" xfId="0" applyNumberFormat="1" applyFont="1" applyBorder="1" applyAlignment="1"/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4" fontId="5" fillId="0" borderId="1" xfId="0" applyNumberFormat="1" applyFont="1" applyFill="1" applyBorder="1" applyAlignment="1" applyProtection="1"/>
    <xf numFmtId="4" fontId="5" fillId="0" borderId="1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/>
    <xf numFmtId="0" fontId="5" fillId="0" borderId="1" xfId="0" applyFont="1" applyFill="1" applyBorder="1" applyAlignment="1" applyProtection="1">
      <alignment horizontal="left"/>
    </xf>
    <xf numFmtId="0" fontId="3" fillId="0" borderId="0" xfId="0" applyFont="1" applyBorder="1" applyAlignment="1">
      <alignment horizontal="center" vertical="center" textRotation="90"/>
    </xf>
    <xf numFmtId="0" fontId="6" fillId="0" borderId="1" xfId="0" applyFont="1" applyFill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1" xfId="0" applyFont="1" applyFill="1" applyBorder="1" applyAlignment="1" applyProtection="1">
      <alignment horizontal="center"/>
    </xf>
    <xf numFmtId="4" fontId="3" fillId="0" borderId="1" xfId="0" applyNumberFormat="1" applyFont="1" applyBorder="1" applyAlignment="1">
      <alignment horizontal="left"/>
    </xf>
    <xf numFmtId="4" fontId="8" fillId="2" borderId="20" xfId="0" applyNumberFormat="1" applyFont="1" applyFill="1" applyBorder="1" applyAlignment="1">
      <alignment horizontal="right"/>
    </xf>
    <xf numFmtId="4" fontId="2" fillId="2" borderId="10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right"/>
    </xf>
    <xf numFmtId="4" fontId="5" fillId="2" borderId="1" xfId="0" applyNumberFormat="1" applyFont="1" applyFill="1" applyBorder="1"/>
    <xf numFmtId="4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/>
    <xf numFmtId="4" fontId="6" fillId="2" borderId="1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4" fontId="5" fillId="2" borderId="7" xfId="0" applyNumberFormat="1" applyFont="1" applyFill="1" applyBorder="1" applyAlignment="1">
      <alignment horizontal="right"/>
    </xf>
    <xf numFmtId="4" fontId="5" fillId="2" borderId="7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textRotation="90"/>
    </xf>
    <xf numFmtId="4" fontId="5" fillId="2" borderId="0" xfId="0" applyNumberFormat="1" applyFont="1" applyFill="1" applyBorder="1" applyAlignment="1">
      <alignment horizontal="right"/>
    </xf>
    <xf numFmtId="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" fontId="6" fillId="2" borderId="10" xfId="0" applyNumberFormat="1" applyFont="1" applyFill="1" applyBorder="1" applyAlignment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>
      <alignment horizontal="center"/>
    </xf>
    <xf numFmtId="2" fontId="5" fillId="2" borderId="1" xfId="0" applyNumberFormat="1" applyFont="1" applyFill="1" applyBorder="1"/>
    <xf numFmtId="0" fontId="1" fillId="2" borderId="0" xfId="0" applyFont="1" applyFill="1" applyBorder="1"/>
    <xf numFmtId="0" fontId="5" fillId="2" borderId="12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5" fillId="2" borderId="1" xfId="0" applyFont="1" applyFill="1" applyBorder="1"/>
    <xf numFmtId="4" fontId="1" fillId="2" borderId="0" xfId="0" applyNumberFormat="1" applyFont="1" applyFill="1"/>
    <xf numFmtId="4" fontId="2" fillId="2" borderId="0" xfId="0" applyNumberFormat="1" applyFont="1" applyFill="1"/>
    <xf numFmtId="4" fontId="2" fillId="2" borderId="0" xfId="0" applyNumberFormat="1" applyFont="1" applyFill="1" applyBorder="1"/>
    <xf numFmtId="4" fontId="2" fillId="0" borderId="0" xfId="0" applyNumberFormat="1" applyFont="1" applyBorder="1"/>
    <xf numFmtId="4" fontId="1" fillId="2" borderId="0" xfId="0" applyNumberFormat="1" applyFont="1" applyFill="1" applyBorder="1" applyAlignment="1">
      <alignment horizontal="right"/>
    </xf>
    <xf numFmtId="4" fontId="1" fillId="2" borderId="0" xfId="0" applyNumberFormat="1" applyFont="1" applyFill="1" applyBorder="1" applyAlignment="1">
      <alignment horizontal="center"/>
    </xf>
    <xf numFmtId="4" fontId="1" fillId="2" borderId="25" xfId="0" applyNumberFormat="1" applyFont="1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" fontId="1" fillId="2" borderId="28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2" borderId="15" xfId="0" applyNumberFormat="1" applyFont="1" applyFill="1" applyBorder="1" applyAlignment="1">
      <alignment horizontal="center"/>
    </xf>
    <xf numFmtId="4" fontId="1" fillId="2" borderId="21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4" fontId="1" fillId="2" borderId="36" xfId="0" applyNumberFormat="1" applyFont="1" applyFill="1" applyBorder="1"/>
    <xf numFmtId="4" fontId="1" fillId="2" borderId="34" xfId="0" applyNumberFormat="1" applyFont="1" applyFill="1" applyBorder="1" applyAlignment="1">
      <alignment horizontal="center"/>
    </xf>
    <xf numFmtId="4" fontId="1" fillId="2" borderId="37" xfId="0" applyNumberFormat="1" applyFont="1" applyFill="1" applyBorder="1" applyAlignment="1">
      <alignment horizontal="right"/>
    </xf>
    <xf numFmtId="4" fontId="0" fillId="0" borderId="0" xfId="0" applyNumberFormat="1"/>
    <xf numFmtId="4" fontId="11" fillId="0" borderId="46" xfId="0" applyNumberFormat="1" applyFont="1" applyFill="1" applyBorder="1" applyAlignment="1" applyProtection="1">
      <alignment horizontal="center"/>
    </xf>
    <xf numFmtId="4" fontId="1" fillId="0" borderId="46" xfId="0" applyNumberFormat="1" applyFont="1" applyBorder="1" applyAlignment="1">
      <alignment horizontal="center"/>
    </xf>
    <xf numFmtId="4" fontId="1" fillId="2" borderId="47" xfId="0" applyNumberFormat="1" applyFont="1" applyFill="1" applyBorder="1" applyAlignment="1">
      <alignment horizontal="right"/>
    </xf>
    <xf numFmtId="0" fontId="1" fillId="0" borderId="48" xfId="0" applyFont="1" applyBorder="1" applyAlignment="1">
      <alignment horizontal="center"/>
    </xf>
    <xf numFmtId="0" fontId="12" fillId="0" borderId="49" xfId="0" applyFont="1" applyFill="1" applyBorder="1" applyAlignment="1" applyProtection="1">
      <alignment horizontal="center"/>
    </xf>
    <xf numFmtId="4" fontId="10" fillId="0" borderId="51" xfId="0" applyNumberFormat="1" applyFont="1" applyBorder="1" applyAlignment="1">
      <alignment vertical="center"/>
    </xf>
    <xf numFmtId="0" fontId="1" fillId="0" borderId="46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4" fontId="12" fillId="0" borderId="53" xfId="0" applyNumberFormat="1" applyFont="1" applyFill="1" applyBorder="1" applyAlignment="1" applyProtection="1">
      <alignment vertical="center"/>
    </xf>
    <xf numFmtId="4" fontId="10" fillId="2" borderId="53" xfId="0" applyNumberFormat="1" applyFont="1" applyFill="1" applyBorder="1" applyAlignment="1">
      <alignment vertical="center"/>
    </xf>
    <xf numFmtId="9" fontId="1" fillId="0" borderId="54" xfId="0" applyNumberFormat="1" applyFont="1" applyBorder="1" applyAlignment="1">
      <alignment horizontal="center"/>
    </xf>
    <xf numFmtId="9" fontId="1" fillId="0" borderId="38" xfId="0" applyNumberFormat="1" applyFont="1" applyBorder="1" applyAlignment="1">
      <alignment horizontal="center"/>
    </xf>
    <xf numFmtId="4" fontId="1" fillId="2" borderId="43" xfId="0" applyNumberFormat="1" applyFont="1" applyFill="1" applyBorder="1" applyAlignment="1">
      <alignment horizontal="center"/>
    </xf>
    <xf numFmtId="4" fontId="1" fillId="2" borderId="47" xfId="0" applyNumberFormat="1" applyFont="1" applyFill="1" applyBorder="1" applyAlignment="1">
      <alignment horizontal="center"/>
    </xf>
    <xf numFmtId="4" fontId="1" fillId="2" borderId="53" xfId="0" applyNumberFormat="1" applyFont="1" applyFill="1" applyBorder="1" applyAlignment="1">
      <alignment horizontal="right"/>
    </xf>
    <xf numFmtId="9" fontId="1" fillId="2" borderId="48" xfId="0" applyNumberFormat="1" applyFont="1" applyFill="1" applyBorder="1" applyAlignment="1">
      <alignment horizontal="center"/>
    </xf>
    <xf numFmtId="9" fontId="1" fillId="0" borderId="26" xfId="0" applyNumberFormat="1" applyFont="1" applyBorder="1" applyAlignment="1">
      <alignment horizontal="center"/>
    </xf>
    <xf numFmtId="4" fontId="1" fillId="2" borderId="59" xfId="0" applyNumberFormat="1" applyFont="1" applyFill="1" applyBorder="1" applyAlignment="1">
      <alignment horizontal="center"/>
    </xf>
    <xf numFmtId="4" fontId="11" fillId="2" borderId="46" xfId="0" applyNumberFormat="1" applyFont="1" applyFill="1" applyBorder="1" applyAlignment="1" applyProtection="1">
      <alignment horizontal="center"/>
    </xf>
    <xf numFmtId="4" fontId="1" fillId="2" borderId="46" xfId="0" applyNumberFormat="1" applyFont="1" applyFill="1" applyBorder="1" applyAlignment="1">
      <alignment horizontal="center"/>
    </xf>
    <xf numFmtId="9" fontId="11" fillId="2" borderId="48" xfId="0" applyNumberFormat="1" applyFont="1" applyFill="1" applyBorder="1" applyAlignment="1" applyProtection="1">
      <alignment horizontal="center"/>
    </xf>
    <xf numFmtId="9" fontId="1" fillId="2" borderId="26" xfId="0" applyNumberFormat="1" applyFont="1" applyFill="1" applyBorder="1" applyAlignment="1">
      <alignment horizontal="center"/>
    </xf>
    <xf numFmtId="4" fontId="11" fillId="2" borderId="43" xfId="0" applyNumberFormat="1" applyFont="1" applyFill="1" applyBorder="1" applyAlignment="1" applyProtection="1">
      <alignment horizontal="center"/>
    </xf>
    <xf numFmtId="2" fontId="1" fillId="0" borderId="46" xfId="0" applyNumberFormat="1" applyFont="1" applyBorder="1" applyAlignment="1">
      <alignment horizontal="center"/>
    </xf>
    <xf numFmtId="4" fontId="1" fillId="2" borderId="47" xfId="0" applyNumberFormat="1" applyFont="1" applyFill="1" applyBorder="1" applyAlignment="1">
      <alignment vertical="center"/>
    </xf>
    <xf numFmtId="9" fontId="11" fillId="0" borderId="41" xfId="0" applyNumberFormat="1" applyFont="1" applyFill="1" applyBorder="1" applyAlignment="1" applyProtection="1">
      <alignment horizontal="center"/>
    </xf>
    <xf numFmtId="9" fontId="1" fillId="3" borderId="58" xfId="0" applyNumberFormat="1" applyFont="1" applyFill="1" applyBorder="1" applyAlignment="1">
      <alignment horizontal="center"/>
    </xf>
    <xf numFmtId="9" fontId="1" fillId="3" borderId="48" xfId="0" applyNumberFormat="1" applyFont="1" applyFill="1" applyBorder="1" applyAlignment="1">
      <alignment horizontal="center"/>
    </xf>
    <xf numFmtId="9" fontId="1" fillId="3" borderId="26" xfId="0" applyNumberFormat="1" applyFont="1" applyFill="1" applyBorder="1" applyAlignment="1">
      <alignment horizontal="center"/>
    </xf>
    <xf numFmtId="9" fontId="1" fillId="3" borderId="54" xfId="0" applyNumberFormat="1" applyFont="1" applyFill="1" applyBorder="1" applyAlignment="1">
      <alignment horizontal="center"/>
    </xf>
    <xf numFmtId="9" fontId="1" fillId="3" borderId="57" xfId="0" applyNumberFormat="1" applyFont="1" applyFill="1" applyBorder="1" applyAlignment="1">
      <alignment horizontal="right"/>
    </xf>
    <xf numFmtId="9" fontId="1" fillId="3" borderId="42" xfId="0" applyNumberFormat="1" applyFont="1" applyFill="1" applyBorder="1" applyAlignment="1">
      <alignment horizontal="right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textRotation="90"/>
    </xf>
    <xf numFmtId="0" fontId="0" fillId="0" borderId="0" xfId="0"/>
    <xf numFmtId="4" fontId="10" fillId="2" borderId="51" xfId="0" applyNumberFormat="1" applyFont="1" applyFill="1" applyBorder="1" applyAlignment="1">
      <alignment vertical="center"/>
    </xf>
    <xf numFmtId="0" fontId="13" fillId="2" borderId="10" xfId="0" applyFont="1" applyFill="1" applyBorder="1"/>
    <xf numFmtId="0" fontId="13" fillId="2" borderId="8" xfId="0" applyFont="1" applyFill="1" applyBorder="1" applyAlignment="1"/>
    <xf numFmtId="0" fontId="13" fillId="2" borderId="0" xfId="0" applyFont="1" applyFill="1" applyBorder="1" applyAlignment="1"/>
    <xf numFmtId="4" fontId="14" fillId="2" borderId="0" xfId="0" applyNumberFormat="1" applyFont="1" applyFill="1" applyBorder="1" applyAlignment="1"/>
    <xf numFmtId="4" fontId="10" fillId="2" borderId="60" xfId="0" applyNumberFormat="1" applyFont="1" applyFill="1" applyBorder="1" applyAlignment="1"/>
    <xf numFmtId="4" fontId="10" fillId="2" borderId="61" xfId="0" applyNumberFormat="1" applyFont="1" applyFill="1" applyBorder="1" applyAlignment="1"/>
    <xf numFmtId="4" fontId="14" fillId="2" borderId="60" xfId="0" applyNumberFormat="1" applyFont="1" applyFill="1" applyBorder="1" applyAlignment="1"/>
    <xf numFmtId="4" fontId="4" fillId="2" borderId="0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9" fillId="2" borderId="0" xfId="0" applyFont="1" applyFill="1" applyBorder="1"/>
    <xf numFmtId="0" fontId="9" fillId="2" borderId="5" xfId="0" applyFont="1" applyFill="1" applyBorder="1"/>
    <xf numFmtId="0" fontId="9" fillId="2" borderId="15" xfId="0" applyFont="1" applyFill="1" applyBorder="1"/>
    <xf numFmtId="0" fontId="9" fillId="2" borderId="16" xfId="0" applyFont="1" applyFill="1" applyBorder="1"/>
    <xf numFmtId="0" fontId="9" fillId="2" borderId="14" xfId="0" applyFont="1" applyFill="1" applyBorder="1"/>
    <xf numFmtId="0" fontId="5" fillId="2" borderId="12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6" fillId="2" borderId="12" xfId="0" applyFont="1" applyFill="1" applyBorder="1" applyAlignment="1" applyProtection="1">
      <alignment horizontal="center"/>
    </xf>
    <xf numFmtId="0" fontId="6" fillId="2" borderId="13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center"/>
    </xf>
    <xf numFmtId="0" fontId="3" fillId="2" borderId="8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4" fontId="1" fillId="2" borderId="50" xfId="0" applyNumberFormat="1" applyFont="1" applyFill="1" applyBorder="1" applyAlignment="1">
      <alignment horizontal="center" vertical="center"/>
    </xf>
    <xf numFmtId="4" fontId="1" fillId="2" borderId="45" xfId="0" applyNumberFormat="1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4" fontId="1" fillId="2" borderId="56" xfId="0" applyNumberFormat="1" applyFont="1" applyFill="1" applyBorder="1" applyAlignment="1">
      <alignment horizontal="center" vertical="center"/>
    </xf>
    <xf numFmtId="4" fontId="10" fillId="2" borderId="50" xfId="0" applyNumberFormat="1" applyFont="1" applyFill="1" applyBorder="1" applyAlignment="1">
      <alignment horizontal="center" vertical="center"/>
    </xf>
    <xf numFmtId="4" fontId="10" fillId="2" borderId="45" xfId="0" applyNumberFormat="1" applyFont="1" applyFill="1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/>
    </xf>
    <xf numFmtId="0" fontId="11" fillId="2" borderId="44" xfId="0" applyFont="1" applyFill="1" applyBorder="1" applyAlignment="1" applyProtection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4" fontId="1" fillId="2" borderId="40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4" fontId="1" fillId="2" borderId="29" xfId="0" applyNumberFormat="1" applyFont="1" applyFill="1" applyBorder="1" applyAlignment="1">
      <alignment horizontal="center" vertical="center"/>
    </xf>
    <xf numFmtId="4" fontId="1" fillId="2" borderId="30" xfId="0" applyNumberFormat="1" applyFont="1" applyFill="1" applyBorder="1" applyAlignment="1">
      <alignment horizontal="center" vertical="center"/>
    </xf>
    <xf numFmtId="4" fontId="1" fillId="2" borderId="31" xfId="0" applyNumberFormat="1" applyFont="1" applyFill="1" applyBorder="1" applyAlignment="1">
      <alignment horizontal="center"/>
    </xf>
    <xf numFmtId="4" fontId="1" fillId="2" borderId="33" xfId="0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</cellXfs>
  <cellStyles count="1">
    <cellStyle name="Normal" xfId="0" builtinId="0"/>
  </cellStyles>
  <dxfs count="21"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607</xdr:row>
      <xdr:rowOff>85725</xdr:rowOff>
    </xdr:from>
    <xdr:to>
      <xdr:col>0</xdr:col>
      <xdr:colOff>0</xdr:colOff>
      <xdr:row>611</xdr:row>
      <xdr:rowOff>123825</xdr:rowOff>
    </xdr:to>
    <xdr:pic>
      <xdr:nvPicPr>
        <xdr:cNvPr id="13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571225"/>
          <a:ext cx="0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10</xdr:col>
      <xdr:colOff>257175</xdr:colOff>
      <xdr:row>1</xdr:row>
      <xdr:rowOff>38100</xdr:rowOff>
    </xdr:from>
    <xdr:to>
      <xdr:col>11</xdr:col>
      <xdr:colOff>0</xdr:colOff>
      <xdr:row>5</xdr:row>
      <xdr:rowOff>76200</xdr:rowOff>
    </xdr:to>
    <xdr:pic>
      <xdr:nvPicPr>
        <xdr:cNvPr id="13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34600" y="228600"/>
          <a:ext cx="723900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10</xdr:col>
      <xdr:colOff>244475</xdr:colOff>
      <xdr:row>125</xdr:row>
      <xdr:rowOff>12700</xdr:rowOff>
    </xdr:from>
    <xdr:to>
      <xdr:col>10</xdr:col>
      <xdr:colOff>1206500</xdr:colOff>
      <xdr:row>129</xdr:row>
      <xdr:rowOff>50800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11075" y="28651200"/>
          <a:ext cx="962025" cy="1054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10</xdr:col>
      <xdr:colOff>231775</xdr:colOff>
      <xdr:row>90</xdr:row>
      <xdr:rowOff>50800</xdr:rowOff>
    </xdr:from>
    <xdr:to>
      <xdr:col>10</xdr:col>
      <xdr:colOff>1193800</xdr:colOff>
      <xdr:row>94</xdr:row>
      <xdr:rowOff>88900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6175" y="22847300"/>
          <a:ext cx="962025" cy="1054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27"/>
  <sheetViews>
    <sheetView showGridLines="0" view="pageBreakPreview" zoomScale="75" zoomScaleSheetLayoutView="75" workbookViewId="0">
      <selection activeCell="K30" sqref="K30"/>
    </sheetView>
  </sheetViews>
  <sheetFormatPr defaultRowHeight="15" customHeight="1"/>
  <cols>
    <col min="1" max="1" width="13.85546875" style="1" customWidth="1"/>
    <col min="2" max="3" width="4.28515625" style="2" customWidth="1"/>
    <col min="4" max="4" width="10.140625" style="2" customWidth="1"/>
    <col min="5" max="5" width="103.7109375" style="4" customWidth="1"/>
    <col min="6" max="6" width="14.28515625" style="3" customWidth="1"/>
    <col min="7" max="7" width="9.140625" style="9" customWidth="1"/>
    <col min="8" max="8" width="12" style="3" hidden="1" customWidth="1"/>
    <col min="9" max="9" width="11.85546875" style="3" customWidth="1"/>
    <col min="10" max="10" width="13.28515625" style="3" customWidth="1"/>
    <col min="11" max="11" width="18.28515625" style="3" customWidth="1"/>
    <col min="12" max="12" width="12.140625" style="4" customWidth="1"/>
    <col min="13" max="13" width="11.28515625" style="4" bestFit="1" customWidth="1"/>
    <col min="14" max="14" width="11.5703125" style="4" bestFit="1" customWidth="1"/>
    <col min="15" max="15" width="9.140625" style="4"/>
    <col min="16" max="16" width="11" style="11" bestFit="1" customWidth="1"/>
    <col min="17" max="17" width="9.28515625" style="11" bestFit="1" customWidth="1"/>
    <col min="18" max="18" width="11" style="11" bestFit="1" customWidth="1"/>
    <col min="19" max="20" width="9.140625" style="11"/>
    <col min="21" max="21" width="11" style="11" bestFit="1" customWidth="1"/>
    <col min="22" max="39" width="9.140625" style="11"/>
    <col min="40" max="16384" width="9.140625" style="4"/>
  </cols>
  <sheetData>
    <row r="1" spans="1:39" s="19" customFormat="1" ht="15" customHeight="1">
      <c r="A1" s="18"/>
      <c r="F1" s="20"/>
      <c r="G1" s="21"/>
      <c r="H1" s="20"/>
      <c r="I1" s="20"/>
      <c r="J1" s="103"/>
      <c r="K1" s="20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39" s="22" customFormat="1" ht="20.100000000000001" customHeight="1">
      <c r="A2" s="225" t="s">
        <v>120</v>
      </c>
      <c r="B2" s="26"/>
      <c r="C2" s="226" t="s">
        <v>1</v>
      </c>
      <c r="D2" s="27"/>
      <c r="E2" s="28" t="s">
        <v>10</v>
      </c>
      <c r="F2" s="29"/>
      <c r="G2" s="30"/>
      <c r="H2" s="29"/>
      <c r="I2" s="29"/>
      <c r="J2" s="102">
        <v>1.2423</v>
      </c>
      <c r="K2" s="31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s="22" customFormat="1" ht="20.100000000000001" customHeight="1">
      <c r="A3" s="225"/>
      <c r="B3" s="26"/>
      <c r="C3" s="226"/>
      <c r="D3" s="227" t="s">
        <v>11</v>
      </c>
      <c r="E3" s="228"/>
      <c r="F3" s="32"/>
      <c r="G3" s="33"/>
      <c r="H3" s="32"/>
      <c r="I3" s="32"/>
      <c r="J3" s="32"/>
      <c r="K3" s="34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s="22" customFormat="1" ht="20.100000000000001" customHeight="1">
      <c r="A4" s="225"/>
      <c r="B4" s="35"/>
      <c r="C4" s="226"/>
      <c r="D4" s="221" t="s">
        <v>237</v>
      </c>
      <c r="E4" s="222"/>
      <c r="F4" s="32"/>
      <c r="G4" s="33"/>
      <c r="H4" s="32"/>
      <c r="I4" s="32"/>
      <c r="J4" s="32"/>
      <c r="K4" s="34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s="22" customFormat="1" ht="20.100000000000001" customHeight="1">
      <c r="A5" s="225"/>
      <c r="B5" s="35"/>
      <c r="C5" s="226"/>
      <c r="D5" s="238" t="s">
        <v>301</v>
      </c>
      <c r="E5" s="239"/>
      <c r="F5" s="203" t="s">
        <v>300</v>
      </c>
      <c r="G5" s="203"/>
      <c r="H5" s="32"/>
      <c r="I5" s="32"/>
      <c r="J5" s="32"/>
      <c r="K5" s="34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s="22" customFormat="1" ht="20.100000000000001" customHeight="1">
      <c r="A6" s="225"/>
      <c r="B6" s="35"/>
      <c r="C6" s="226"/>
      <c r="D6" s="36" t="s">
        <v>238</v>
      </c>
      <c r="E6" s="36"/>
      <c r="F6" s="37" t="s">
        <v>14</v>
      </c>
      <c r="G6" s="37"/>
      <c r="H6" s="37"/>
      <c r="I6" s="37"/>
      <c r="J6" s="37"/>
      <c r="K6" s="38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</row>
    <row r="7" spans="1:39" s="19" customFormat="1" ht="20.100000000000001" customHeight="1">
      <c r="A7" s="39"/>
      <c r="B7" s="35"/>
      <c r="C7" s="35"/>
      <c r="D7" s="40" t="s">
        <v>2</v>
      </c>
      <c r="E7" s="40" t="s">
        <v>3</v>
      </c>
      <c r="F7" s="41" t="s">
        <v>4</v>
      </c>
      <c r="G7" s="41" t="s">
        <v>8</v>
      </c>
      <c r="H7" s="41" t="s">
        <v>5</v>
      </c>
      <c r="I7" s="41" t="s">
        <v>5</v>
      </c>
      <c r="J7" s="41" t="s">
        <v>5</v>
      </c>
      <c r="K7" s="41" t="s">
        <v>7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1:39" s="19" customFormat="1" ht="20.100000000000001" customHeight="1" thickBot="1">
      <c r="A8" s="42"/>
      <c r="B8" s="43"/>
      <c r="C8" s="43"/>
      <c r="D8" s="44"/>
      <c r="E8" s="44"/>
      <c r="F8" s="45"/>
      <c r="G8" s="46"/>
      <c r="H8" s="46" t="s">
        <v>6</v>
      </c>
      <c r="I8" s="46" t="s">
        <v>6</v>
      </c>
      <c r="J8" s="46" t="s">
        <v>45</v>
      </c>
      <c r="K8" s="46" t="s">
        <v>6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:39" s="22" customFormat="1" ht="20.100000000000001" customHeight="1" thickTop="1">
      <c r="A9" s="229" t="s">
        <v>17</v>
      </c>
      <c r="B9" s="230"/>
      <c r="C9" s="231"/>
      <c r="D9" s="47">
        <v>1</v>
      </c>
      <c r="E9" s="47" t="s">
        <v>18</v>
      </c>
      <c r="F9" s="48"/>
      <c r="G9" s="49"/>
      <c r="H9" s="48"/>
      <c r="I9" s="48"/>
      <c r="J9" s="48"/>
      <c r="K9" s="48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</row>
    <row r="10" spans="1:39" s="22" customFormat="1" ht="20.100000000000001" customHeight="1">
      <c r="A10" s="204" t="s">
        <v>71</v>
      </c>
      <c r="B10" s="205"/>
      <c r="C10" s="206"/>
      <c r="D10" s="106" t="s">
        <v>64</v>
      </c>
      <c r="E10" s="137" t="s">
        <v>118</v>
      </c>
      <c r="F10" s="107">
        <v>4.5</v>
      </c>
      <c r="G10" s="108" t="s">
        <v>49</v>
      </c>
      <c r="H10" s="107">
        <v>188.86</v>
      </c>
      <c r="I10" s="107">
        <v>318.10000000000002</v>
      </c>
      <c r="J10" s="48">
        <f>I10*J2</f>
        <v>395.17563000000001</v>
      </c>
      <c r="K10" s="48">
        <f t="shared" ref="K10:K15" si="0">F10*J10</f>
        <v>1778.2903350000001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</row>
    <row r="11" spans="1:39" s="24" customFormat="1" ht="20.100000000000001" customHeight="1">
      <c r="A11" s="204" t="s">
        <v>58</v>
      </c>
      <c r="B11" s="205"/>
      <c r="C11" s="206"/>
      <c r="D11" s="106" t="s">
        <v>43</v>
      </c>
      <c r="E11" s="109" t="s">
        <v>70</v>
      </c>
      <c r="F11" s="50">
        <v>8.3000000000000007</v>
      </c>
      <c r="G11" s="110" t="s">
        <v>46</v>
      </c>
      <c r="H11" s="107">
        <v>45.35</v>
      </c>
      <c r="I11" s="107">
        <v>76.66</v>
      </c>
      <c r="J11" s="48">
        <f>I11*J$2</f>
        <v>95.234717999999987</v>
      </c>
      <c r="K11" s="48">
        <f t="shared" si="0"/>
        <v>790.44815940000001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</row>
    <row r="12" spans="1:39" s="24" customFormat="1" ht="20.100000000000001" customHeight="1">
      <c r="A12" s="204" t="s">
        <v>85</v>
      </c>
      <c r="B12" s="205"/>
      <c r="C12" s="206"/>
      <c r="D12" s="106" t="s">
        <v>69</v>
      </c>
      <c r="E12" s="109" t="s">
        <v>84</v>
      </c>
      <c r="F12" s="50">
        <v>126.14</v>
      </c>
      <c r="G12" s="110" t="s">
        <v>49</v>
      </c>
      <c r="H12" s="107"/>
      <c r="I12" s="107">
        <v>9.89</v>
      </c>
      <c r="J12" s="48">
        <f>I12*J$2</f>
        <v>12.286347000000001</v>
      </c>
      <c r="K12" s="48">
        <f t="shared" si="0"/>
        <v>1549.7998105800002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</row>
    <row r="13" spans="1:39" s="24" customFormat="1" ht="20.100000000000001" customHeight="1">
      <c r="A13" s="204" t="s">
        <v>293</v>
      </c>
      <c r="B13" s="205"/>
      <c r="C13" s="206"/>
      <c r="D13" s="106" t="s">
        <v>72</v>
      </c>
      <c r="E13" s="109" t="s">
        <v>292</v>
      </c>
      <c r="F13" s="50">
        <v>41.25</v>
      </c>
      <c r="G13" s="110" t="s">
        <v>49</v>
      </c>
      <c r="H13" s="107"/>
      <c r="I13" s="107">
        <v>13.85</v>
      </c>
      <c r="J13" s="48">
        <f>I13*J$2</f>
        <v>17.205855</v>
      </c>
      <c r="K13" s="48">
        <f t="shared" si="0"/>
        <v>709.74151874999995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</row>
    <row r="14" spans="1:39" s="24" customFormat="1" ht="20.100000000000001" customHeight="1">
      <c r="A14" s="204" t="s">
        <v>65</v>
      </c>
      <c r="B14" s="205"/>
      <c r="C14" s="206"/>
      <c r="D14" s="106" t="s">
        <v>73</v>
      </c>
      <c r="E14" s="109" t="s">
        <v>63</v>
      </c>
      <c r="F14" s="50">
        <v>32.5</v>
      </c>
      <c r="G14" s="110" t="s">
        <v>46</v>
      </c>
      <c r="H14" s="107"/>
      <c r="I14" s="107">
        <v>20</v>
      </c>
      <c r="J14" s="48">
        <f>I14*J$2</f>
        <v>24.846</v>
      </c>
      <c r="K14" s="48">
        <f t="shared" si="0"/>
        <v>807.495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</row>
    <row r="15" spans="1:39" s="24" customFormat="1" ht="20.100000000000001" customHeight="1">
      <c r="A15" s="204">
        <v>85334</v>
      </c>
      <c r="B15" s="205"/>
      <c r="C15" s="206"/>
      <c r="D15" s="106" t="s">
        <v>239</v>
      </c>
      <c r="E15" s="109" t="s">
        <v>145</v>
      </c>
      <c r="F15" s="50">
        <v>16</v>
      </c>
      <c r="G15" s="110" t="s">
        <v>49</v>
      </c>
      <c r="H15" s="107"/>
      <c r="I15" s="107">
        <v>13.65</v>
      </c>
      <c r="J15" s="48">
        <f>I15*J$2</f>
        <v>16.957394999999998</v>
      </c>
      <c r="K15" s="48">
        <f t="shared" si="0"/>
        <v>271.31831999999997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</row>
    <row r="16" spans="1:39" s="24" customFormat="1" ht="20.100000000000001" customHeight="1">
      <c r="A16" s="204"/>
      <c r="B16" s="205"/>
      <c r="C16" s="206"/>
      <c r="D16" s="106"/>
      <c r="E16" s="111" t="s">
        <v>9</v>
      </c>
      <c r="F16" s="107"/>
      <c r="G16" s="110"/>
      <c r="H16" s="107"/>
      <c r="I16" s="107"/>
      <c r="J16" s="48"/>
      <c r="K16" s="51">
        <f>SUM(K10:K15)</f>
        <v>5907.0931437300005</v>
      </c>
      <c r="L16" s="138"/>
      <c r="M16" s="138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 s="24" customFormat="1" ht="20.100000000000001" customHeight="1">
      <c r="A17" s="190"/>
      <c r="B17" s="191"/>
      <c r="C17" s="192"/>
      <c r="D17" s="112">
        <v>2</v>
      </c>
      <c r="E17" s="112" t="s">
        <v>147</v>
      </c>
      <c r="F17" s="107"/>
      <c r="G17" s="110"/>
      <c r="H17" s="107"/>
      <c r="I17" s="107"/>
      <c r="J17" s="48"/>
      <c r="K17" s="51"/>
      <c r="M17" s="138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s="24" customFormat="1" ht="20.100000000000001" customHeight="1">
      <c r="A18" s="204" t="s">
        <v>117</v>
      </c>
      <c r="B18" s="205"/>
      <c r="C18" s="206"/>
      <c r="D18" s="106" t="s">
        <v>12</v>
      </c>
      <c r="E18" s="109" t="s">
        <v>116</v>
      </c>
      <c r="F18" s="50">
        <v>18.57</v>
      </c>
      <c r="G18" s="110" t="s">
        <v>46</v>
      </c>
      <c r="H18" s="107"/>
      <c r="I18" s="107">
        <v>41.58</v>
      </c>
      <c r="J18" s="48">
        <f t="shared" ref="J18:J26" si="1">I18*J$2</f>
        <v>51.654833999999994</v>
      </c>
      <c r="K18" s="48">
        <f t="shared" ref="K18:K26" si="2">F18*J18</f>
        <v>959.23026737999987</v>
      </c>
      <c r="M18" s="138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39" s="24" customFormat="1" ht="20.100000000000001" customHeight="1">
      <c r="A19" s="204" t="s">
        <v>298</v>
      </c>
      <c r="B19" s="205"/>
      <c r="C19" s="206"/>
      <c r="D19" s="106" t="s">
        <v>104</v>
      </c>
      <c r="E19" s="109" t="s">
        <v>297</v>
      </c>
      <c r="F19" s="50">
        <v>46.42</v>
      </c>
      <c r="G19" s="110" t="s">
        <v>49</v>
      </c>
      <c r="H19" s="107"/>
      <c r="I19" s="107">
        <v>15.7</v>
      </c>
      <c r="J19" s="48">
        <f t="shared" si="1"/>
        <v>19.504109999999997</v>
      </c>
      <c r="K19" s="48">
        <f t="shared" si="2"/>
        <v>905.38078619999987</v>
      </c>
      <c r="M19" s="138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s="24" customFormat="1" ht="20.100000000000001" customHeight="1">
      <c r="A20" s="204" t="s">
        <v>208</v>
      </c>
      <c r="B20" s="205"/>
      <c r="C20" s="206"/>
      <c r="D20" s="106" t="s">
        <v>104</v>
      </c>
      <c r="E20" s="109" t="s">
        <v>207</v>
      </c>
      <c r="F20" s="107">
        <v>4.6399999999999997</v>
      </c>
      <c r="G20" s="110" t="s">
        <v>46</v>
      </c>
      <c r="H20" s="107"/>
      <c r="I20" s="107">
        <v>101.41</v>
      </c>
      <c r="J20" s="48">
        <f t="shared" si="1"/>
        <v>125.98164299999999</v>
      </c>
      <c r="K20" s="48">
        <f t="shared" si="2"/>
        <v>584.5548235199999</v>
      </c>
      <c r="M20" s="138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s="24" customFormat="1" ht="20.100000000000001" customHeight="1">
      <c r="A21" s="204" t="s">
        <v>246</v>
      </c>
      <c r="B21" s="205"/>
      <c r="C21" s="206"/>
      <c r="D21" s="106" t="s">
        <v>105</v>
      </c>
      <c r="E21" s="109" t="s">
        <v>244</v>
      </c>
      <c r="F21" s="107">
        <v>126</v>
      </c>
      <c r="G21" s="110" t="s">
        <v>86</v>
      </c>
      <c r="H21" s="107"/>
      <c r="I21" s="107">
        <v>15.7</v>
      </c>
      <c r="J21" s="48">
        <f t="shared" si="1"/>
        <v>19.504109999999997</v>
      </c>
      <c r="K21" s="48">
        <f t="shared" si="2"/>
        <v>2457.5178599999995</v>
      </c>
      <c r="M21" s="138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s="24" customFormat="1" ht="20.100000000000001" customHeight="1">
      <c r="A22" s="204" t="s">
        <v>209</v>
      </c>
      <c r="B22" s="205"/>
      <c r="C22" s="206"/>
      <c r="D22" s="106" t="s">
        <v>106</v>
      </c>
      <c r="E22" s="109" t="s">
        <v>210</v>
      </c>
      <c r="F22" s="107">
        <v>69.63</v>
      </c>
      <c r="G22" s="110" t="s">
        <v>49</v>
      </c>
      <c r="H22" s="107"/>
      <c r="I22" s="107">
        <v>62.99</v>
      </c>
      <c r="J22" s="48">
        <f t="shared" si="1"/>
        <v>78.252476999999999</v>
      </c>
      <c r="K22" s="48">
        <f t="shared" si="2"/>
        <v>5448.7199735099994</v>
      </c>
      <c r="M22" s="138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1:39" s="24" customFormat="1" ht="20.100000000000001" customHeight="1">
      <c r="A23" s="204" t="s">
        <v>211</v>
      </c>
      <c r="B23" s="205"/>
      <c r="C23" s="206"/>
      <c r="D23" s="106" t="s">
        <v>107</v>
      </c>
      <c r="E23" s="109" t="s">
        <v>212</v>
      </c>
      <c r="F23" s="107">
        <v>5.22</v>
      </c>
      <c r="G23" s="110" t="s">
        <v>46</v>
      </c>
      <c r="H23" s="107"/>
      <c r="I23" s="107">
        <v>433.05</v>
      </c>
      <c r="J23" s="48">
        <f t="shared" si="1"/>
        <v>537.97801500000003</v>
      </c>
      <c r="K23" s="48">
        <f t="shared" si="2"/>
        <v>2808.2452383</v>
      </c>
      <c r="M23" s="138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4" spans="1:39" s="24" customFormat="1" ht="20.100000000000001" customHeight="1">
      <c r="A24" s="204" t="s">
        <v>213</v>
      </c>
      <c r="B24" s="205"/>
      <c r="C24" s="206"/>
      <c r="D24" s="106" t="s">
        <v>108</v>
      </c>
      <c r="E24" s="109" t="s">
        <v>214</v>
      </c>
      <c r="F24" s="107">
        <v>574.20000000000005</v>
      </c>
      <c r="G24" s="110" t="s">
        <v>215</v>
      </c>
      <c r="H24" s="107"/>
      <c r="I24" s="107">
        <v>7.59</v>
      </c>
      <c r="J24" s="48">
        <f t="shared" si="1"/>
        <v>9.4290570000000002</v>
      </c>
      <c r="K24" s="48">
        <f t="shared" si="2"/>
        <v>5414.1645294000009</v>
      </c>
      <c r="M24" s="138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</row>
    <row r="25" spans="1:39" s="24" customFormat="1" ht="20.100000000000001" customHeight="1">
      <c r="A25" s="204" t="s">
        <v>227</v>
      </c>
      <c r="B25" s="205"/>
      <c r="C25" s="206"/>
      <c r="D25" s="106" t="s">
        <v>225</v>
      </c>
      <c r="E25" s="109" t="s">
        <v>226</v>
      </c>
      <c r="F25" s="107">
        <v>13.35</v>
      </c>
      <c r="G25" s="110" t="s">
        <v>46</v>
      </c>
      <c r="H25" s="107"/>
      <c r="I25" s="107">
        <v>29.13</v>
      </c>
      <c r="J25" s="48">
        <f t="shared" si="1"/>
        <v>36.188198999999997</v>
      </c>
      <c r="K25" s="48">
        <f t="shared" si="2"/>
        <v>483.11245664999996</v>
      </c>
      <c r="M25" s="138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</row>
    <row r="26" spans="1:39" s="24" customFormat="1" ht="20.100000000000001" customHeight="1">
      <c r="A26" s="204" t="s">
        <v>216</v>
      </c>
      <c r="B26" s="205"/>
      <c r="C26" s="206"/>
      <c r="D26" s="106" t="s">
        <v>245</v>
      </c>
      <c r="E26" s="109" t="s">
        <v>217</v>
      </c>
      <c r="F26" s="107">
        <v>40.619999999999997</v>
      </c>
      <c r="G26" s="110" t="s">
        <v>49</v>
      </c>
      <c r="H26" s="107"/>
      <c r="I26" s="107">
        <v>57.86</v>
      </c>
      <c r="J26" s="48">
        <f t="shared" si="1"/>
        <v>71.879477999999992</v>
      </c>
      <c r="K26" s="48">
        <f t="shared" si="2"/>
        <v>2919.7443963599994</v>
      </c>
      <c r="M26" s="138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</row>
    <row r="27" spans="1:39" s="24" customFormat="1" ht="20.100000000000001" customHeight="1">
      <c r="A27" s="190"/>
      <c r="B27" s="191"/>
      <c r="C27" s="192"/>
      <c r="D27" s="112"/>
      <c r="E27" s="111" t="s">
        <v>9</v>
      </c>
      <c r="F27" s="107"/>
      <c r="G27" s="110"/>
      <c r="H27" s="107"/>
      <c r="I27" s="107"/>
      <c r="J27" s="48"/>
      <c r="K27" s="51">
        <f>SUM(K18:K26)</f>
        <v>21980.670331319998</v>
      </c>
      <c r="L27" s="138"/>
      <c r="M27" s="138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</row>
    <row r="28" spans="1:39" s="24" customFormat="1" ht="20.100000000000001" customHeight="1">
      <c r="A28" s="190"/>
      <c r="B28" s="191"/>
      <c r="C28" s="192"/>
      <c r="D28" s="112">
        <v>3</v>
      </c>
      <c r="E28" s="112" t="s">
        <v>146</v>
      </c>
      <c r="F28" s="107"/>
      <c r="G28" s="110"/>
      <c r="H28" s="107"/>
      <c r="I28" s="107"/>
      <c r="J28" s="48"/>
      <c r="K28" s="51"/>
      <c r="M28" s="138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</row>
    <row r="29" spans="1:39" s="24" customFormat="1" ht="20.100000000000001" customHeight="1">
      <c r="A29" s="204" t="s">
        <v>209</v>
      </c>
      <c r="B29" s="205"/>
      <c r="C29" s="206"/>
      <c r="D29" s="106" t="s">
        <v>109</v>
      </c>
      <c r="E29" s="109" t="s">
        <v>210</v>
      </c>
      <c r="F29" s="107">
        <v>2.63</v>
      </c>
      <c r="G29" s="110" t="s">
        <v>49</v>
      </c>
      <c r="H29" s="107"/>
      <c r="I29" s="107">
        <v>62.99</v>
      </c>
      <c r="J29" s="48">
        <f>I29*J$2</f>
        <v>78.252476999999999</v>
      </c>
      <c r="K29" s="48">
        <f>F29*J29</f>
        <v>205.80401451</v>
      </c>
      <c r="M29" s="138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</row>
    <row r="30" spans="1:39" s="24" customFormat="1" ht="20.100000000000001" customHeight="1">
      <c r="A30" s="204" t="s">
        <v>211</v>
      </c>
      <c r="B30" s="205"/>
      <c r="C30" s="206"/>
      <c r="D30" s="106" t="s">
        <v>110</v>
      </c>
      <c r="E30" s="109" t="s">
        <v>212</v>
      </c>
      <c r="F30" s="107">
        <v>0.16</v>
      </c>
      <c r="G30" s="110" t="s">
        <v>46</v>
      </c>
      <c r="H30" s="107"/>
      <c r="I30" s="107">
        <v>433.05</v>
      </c>
      <c r="J30" s="48">
        <f>I30*J$2</f>
        <v>537.97801500000003</v>
      </c>
      <c r="K30" s="48">
        <f>F30*J30</f>
        <v>86.076482400000003</v>
      </c>
      <c r="M30" s="138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</row>
    <row r="31" spans="1:39" s="24" customFormat="1" ht="20.100000000000001" customHeight="1">
      <c r="A31" s="204" t="s">
        <v>213</v>
      </c>
      <c r="B31" s="205"/>
      <c r="C31" s="206"/>
      <c r="D31" s="106" t="s">
        <v>142</v>
      </c>
      <c r="E31" s="109" t="s">
        <v>214</v>
      </c>
      <c r="F31" s="107">
        <v>20</v>
      </c>
      <c r="G31" s="110" t="s">
        <v>215</v>
      </c>
      <c r="H31" s="107"/>
      <c r="I31" s="107">
        <v>7.59</v>
      </c>
      <c r="J31" s="48">
        <f>I31*J$2</f>
        <v>9.4290570000000002</v>
      </c>
      <c r="K31" s="48">
        <f>F31*J31</f>
        <v>188.58114</v>
      </c>
      <c r="M31" s="138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</row>
    <row r="32" spans="1:39" s="24" customFormat="1" ht="20.100000000000001" customHeight="1">
      <c r="A32" s="204" t="s">
        <v>235</v>
      </c>
      <c r="B32" s="205"/>
      <c r="C32" s="206"/>
      <c r="D32" s="106" t="s">
        <v>233</v>
      </c>
      <c r="E32" s="109" t="s">
        <v>234</v>
      </c>
      <c r="F32" s="107">
        <v>78</v>
      </c>
      <c r="G32" s="110" t="s">
        <v>49</v>
      </c>
      <c r="H32" s="107"/>
      <c r="I32" s="107">
        <v>86.91</v>
      </c>
      <c r="J32" s="48">
        <f>I32*J$2</f>
        <v>107.96829299999999</v>
      </c>
      <c r="K32" s="48">
        <f>F32*J32</f>
        <v>8421.5268539999997</v>
      </c>
      <c r="M32" s="138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</row>
    <row r="33" spans="1:39" s="24" customFormat="1" ht="20.100000000000001" customHeight="1">
      <c r="A33" s="190"/>
      <c r="B33" s="191"/>
      <c r="C33" s="192"/>
      <c r="D33" s="106"/>
      <c r="E33" s="111" t="s">
        <v>9</v>
      </c>
      <c r="F33" s="107"/>
      <c r="G33" s="110"/>
      <c r="H33" s="107"/>
      <c r="I33" s="107"/>
      <c r="J33" s="48"/>
      <c r="K33" s="51">
        <f>SUM(K29:K32)</f>
        <v>8901.9884909100001</v>
      </c>
      <c r="L33" s="138"/>
      <c r="M33" s="138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</row>
    <row r="34" spans="1:39" s="24" customFormat="1" ht="20.100000000000001" customHeight="1">
      <c r="A34" s="216"/>
      <c r="B34" s="217"/>
      <c r="C34" s="218"/>
      <c r="D34" s="112">
        <v>4</v>
      </c>
      <c r="E34" s="112" t="s">
        <v>119</v>
      </c>
      <c r="F34" s="107"/>
      <c r="G34" s="110"/>
      <c r="H34" s="107"/>
      <c r="I34" s="107"/>
      <c r="J34" s="48"/>
      <c r="K34" s="48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</row>
    <row r="35" spans="1:39" s="24" customFormat="1" ht="20.100000000000001" customHeight="1">
      <c r="A35" s="204" t="s">
        <v>221</v>
      </c>
      <c r="B35" s="205"/>
      <c r="C35" s="206"/>
      <c r="D35" s="106" t="s">
        <v>111</v>
      </c>
      <c r="E35" s="109" t="s">
        <v>222</v>
      </c>
      <c r="F35" s="107">
        <v>5</v>
      </c>
      <c r="G35" s="108" t="s">
        <v>77</v>
      </c>
      <c r="H35" s="107"/>
      <c r="I35" s="107">
        <v>238.45</v>
      </c>
      <c r="J35" s="48">
        <f>I35*J$2</f>
        <v>296.22643499999998</v>
      </c>
      <c r="K35" s="48">
        <f>J35*F35</f>
        <v>1481.132175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</row>
    <row r="36" spans="1:39" s="24" customFormat="1" ht="20.100000000000001" customHeight="1">
      <c r="A36" s="204">
        <v>89355</v>
      </c>
      <c r="B36" s="205"/>
      <c r="C36" s="206"/>
      <c r="D36" s="106" t="s">
        <v>112</v>
      </c>
      <c r="E36" s="109" t="s">
        <v>250</v>
      </c>
      <c r="F36" s="107">
        <v>25</v>
      </c>
      <c r="G36" s="108" t="s">
        <v>86</v>
      </c>
      <c r="H36" s="107"/>
      <c r="I36" s="107">
        <v>13.21</v>
      </c>
      <c r="J36" s="48">
        <f t="shared" ref="J36:J37" si="3">I36*J$2</f>
        <v>16.410783000000002</v>
      </c>
      <c r="K36" s="48">
        <f t="shared" ref="K36:K37" si="4">J36*F36</f>
        <v>410.26957500000003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</row>
    <row r="37" spans="1:39" s="24" customFormat="1" ht="20.100000000000001" customHeight="1">
      <c r="A37" s="204">
        <v>89356</v>
      </c>
      <c r="B37" s="205"/>
      <c r="C37" s="206"/>
      <c r="D37" s="106" t="s">
        <v>113</v>
      </c>
      <c r="E37" s="109" t="s">
        <v>98</v>
      </c>
      <c r="F37" s="107">
        <v>40</v>
      </c>
      <c r="G37" s="108" t="s">
        <v>86</v>
      </c>
      <c r="H37" s="107"/>
      <c r="I37" s="107">
        <v>15.64</v>
      </c>
      <c r="J37" s="48">
        <f t="shared" si="3"/>
        <v>19.429572</v>
      </c>
      <c r="K37" s="48">
        <f t="shared" si="4"/>
        <v>777.18288000000007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</row>
    <row r="38" spans="1:39" s="24" customFormat="1" ht="20.100000000000001" customHeight="1">
      <c r="A38" s="204">
        <v>89712</v>
      </c>
      <c r="B38" s="205"/>
      <c r="C38" s="206"/>
      <c r="D38" s="106" t="s">
        <v>114</v>
      </c>
      <c r="E38" s="109" t="s">
        <v>100</v>
      </c>
      <c r="F38" s="107">
        <v>28</v>
      </c>
      <c r="G38" s="108" t="s">
        <v>86</v>
      </c>
      <c r="H38" s="107"/>
      <c r="I38" s="107">
        <v>20.87</v>
      </c>
      <c r="J38" s="48">
        <f t="shared" ref="J38:J47" si="5">I38*J$2</f>
        <v>25.926801000000001</v>
      </c>
      <c r="K38" s="48">
        <f t="shared" ref="K38:K47" si="6">J38*F38</f>
        <v>725.95042799999999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  <row r="39" spans="1:39" s="24" customFormat="1" ht="20.100000000000001" customHeight="1">
      <c r="A39" s="204">
        <v>89848</v>
      </c>
      <c r="B39" s="205"/>
      <c r="C39" s="206"/>
      <c r="D39" s="106" t="s">
        <v>148</v>
      </c>
      <c r="E39" s="109" t="s">
        <v>99</v>
      </c>
      <c r="F39" s="107">
        <v>85</v>
      </c>
      <c r="G39" s="108" t="s">
        <v>86</v>
      </c>
      <c r="H39" s="107"/>
      <c r="I39" s="107">
        <v>20.91</v>
      </c>
      <c r="J39" s="48">
        <f t="shared" si="5"/>
        <v>25.976492999999998</v>
      </c>
      <c r="K39" s="48">
        <f t="shared" si="6"/>
        <v>2208.0019049999996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</row>
    <row r="40" spans="1:39" s="24" customFormat="1" ht="20.100000000000001" customHeight="1">
      <c r="A40" s="204">
        <v>89957</v>
      </c>
      <c r="B40" s="205"/>
      <c r="C40" s="206"/>
      <c r="D40" s="106" t="s">
        <v>149</v>
      </c>
      <c r="E40" s="109" t="s">
        <v>101</v>
      </c>
      <c r="F40" s="107">
        <v>18</v>
      </c>
      <c r="G40" s="108" t="s">
        <v>77</v>
      </c>
      <c r="H40" s="107"/>
      <c r="I40" s="107">
        <v>100.18</v>
      </c>
      <c r="J40" s="48">
        <f t="shared" si="5"/>
        <v>124.453614</v>
      </c>
      <c r="K40" s="48">
        <f t="shared" si="6"/>
        <v>2240.1650519999998</v>
      </c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</row>
    <row r="41" spans="1:39" s="24" customFormat="1" ht="20.100000000000001" customHeight="1">
      <c r="A41" s="204">
        <v>89707</v>
      </c>
      <c r="B41" s="205"/>
      <c r="C41" s="206"/>
      <c r="D41" s="106" t="s">
        <v>150</v>
      </c>
      <c r="E41" s="109" t="s">
        <v>102</v>
      </c>
      <c r="F41" s="107">
        <v>7</v>
      </c>
      <c r="G41" s="108" t="s">
        <v>77</v>
      </c>
      <c r="H41" s="107"/>
      <c r="I41" s="107">
        <v>20.420000000000002</v>
      </c>
      <c r="J41" s="48">
        <f t="shared" si="5"/>
        <v>25.367766</v>
      </c>
      <c r="K41" s="48">
        <f t="shared" si="6"/>
        <v>177.57436200000001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</row>
    <row r="42" spans="1:39" s="24" customFormat="1" ht="20.100000000000001" customHeight="1">
      <c r="A42" s="204" t="s">
        <v>249</v>
      </c>
      <c r="B42" s="205"/>
      <c r="C42" s="206"/>
      <c r="D42" s="106" t="s">
        <v>151</v>
      </c>
      <c r="E42" s="109" t="s">
        <v>248</v>
      </c>
      <c r="F42" s="107">
        <v>5</v>
      </c>
      <c r="G42" s="108" t="s">
        <v>77</v>
      </c>
      <c r="H42" s="107"/>
      <c r="I42" s="107">
        <v>633.77</v>
      </c>
      <c r="J42" s="48">
        <f t="shared" si="5"/>
        <v>787.33247099999994</v>
      </c>
      <c r="K42" s="48">
        <f t="shared" si="6"/>
        <v>3936.6623549999995</v>
      </c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</row>
    <row r="43" spans="1:39" s="24" customFormat="1" ht="20.100000000000001" customHeight="1">
      <c r="A43" s="204" t="s">
        <v>92</v>
      </c>
      <c r="B43" s="205"/>
      <c r="C43" s="206"/>
      <c r="D43" s="106" t="s">
        <v>218</v>
      </c>
      <c r="E43" s="109" t="s">
        <v>224</v>
      </c>
      <c r="F43" s="107">
        <v>5</v>
      </c>
      <c r="G43" s="108" t="s">
        <v>77</v>
      </c>
      <c r="H43" s="107"/>
      <c r="I43" s="107">
        <v>50</v>
      </c>
      <c r="J43" s="48">
        <f t="shared" ref="J43" si="7">I43*J$2</f>
        <v>62.114999999999995</v>
      </c>
      <c r="K43" s="48">
        <f t="shared" ref="K43" si="8">J43*F43</f>
        <v>310.57499999999999</v>
      </c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</row>
    <row r="44" spans="1:39" s="24" customFormat="1" ht="20.100000000000001" customHeight="1">
      <c r="A44" s="204" t="s">
        <v>243</v>
      </c>
      <c r="B44" s="205"/>
      <c r="C44" s="206"/>
      <c r="D44" s="106" t="s">
        <v>219</v>
      </c>
      <c r="E44" s="109" t="s">
        <v>242</v>
      </c>
      <c r="F44" s="107">
        <v>2</v>
      </c>
      <c r="G44" s="108" t="s">
        <v>77</v>
      </c>
      <c r="H44" s="107"/>
      <c r="I44" s="107">
        <v>510.39</v>
      </c>
      <c r="J44" s="48">
        <f t="shared" si="5"/>
        <v>634.05749700000001</v>
      </c>
      <c r="K44" s="48">
        <f t="shared" si="6"/>
        <v>1268.114994</v>
      </c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</row>
    <row r="45" spans="1:39" s="24" customFormat="1" ht="20.100000000000001" customHeight="1">
      <c r="A45" s="204">
        <v>95544</v>
      </c>
      <c r="B45" s="205"/>
      <c r="C45" s="206"/>
      <c r="D45" s="106" t="s">
        <v>220</v>
      </c>
      <c r="E45" s="109" t="s">
        <v>103</v>
      </c>
      <c r="F45" s="107">
        <v>5</v>
      </c>
      <c r="G45" s="108" t="s">
        <v>77</v>
      </c>
      <c r="H45" s="107"/>
      <c r="I45" s="107">
        <v>29.09</v>
      </c>
      <c r="J45" s="48">
        <f t="shared" si="5"/>
        <v>36.138506999999997</v>
      </c>
      <c r="K45" s="48">
        <f t="shared" si="6"/>
        <v>180.69253499999999</v>
      </c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</row>
    <row r="46" spans="1:39" s="24" customFormat="1" ht="20.100000000000001" customHeight="1">
      <c r="A46" s="204">
        <v>86900</v>
      </c>
      <c r="B46" s="205"/>
      <c r="C46" s="206"/>
      <c r="D46" s="106" t="s">
        <v>223</v>
      </c>
      <c r="E46" s="109" t="s">
        <v>283</v>
      </c>
      <c r="F46" s="107">
        <v>4</v>
      </c>
      <c r="G46" s="108" t="s">
        <v>77</v>
      </c>
      <c r="H46" s="107"/>
      <c r="I46" s="107">
        <v>128.85</v>
      </c>
      <c r="J46" s="48">
        <f t="shared" si="5"/>
        <v>160.07035499999998</v>
      </c>
      <c r="K46" s="48">
        <f t="shared" si="6"/>
        <v>640.28141999999991</v>
      </c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</row>
    <row r="47" spans="1:39" s="24" customFormat="1" ht="20.100000000000001" customHeight="1">
      <c r="A47" s="204" t="s">
        <v>284</v>
      </c>
      <c r="B47" s="205"/>
      <c r="C47" s="206"/>
      <c r="D47" s="106" t="s">
        <v>251</v>
      </c>
      <c r="E47" s="109" t="s">
        <v>285</v>
      </c>
      <c r="F47" s="107">
        <v>5</v>
      </c>
      <c r="G47" s="108" t="s">
        <v>77</v>
      </c>
      <c r="H47" s="107"/>
      <c r="I47" s="107">
        <v>309.69</v>
      </c>
      <c r="J47" s="48">
        <f t="shared" si="5"/>
        <v>384.72788700000001</v>
      </c>
      <c r="K47" s="48">
        <f t="shared" si="6"/>
        <v>1923.639435</v>
      </c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</row>
    <row r="48" spans="1:39" s="22" customFormat="1" ht="20.100000000000001" customHeight="1">
      <c r="A48" s="204"/>
      <c r="B48" s="205"/>
      <c r="C48" s="206"/>
      <c r="D48" s="106"/>
      <c r="E48" s="111" t="s">
        <v>9</v>
      </c>
      <c r="F48" s="107"/>
      <c r="G48" s="110"/>
      <c r="H48" s="107"/>
      <c r="I48" s="113"/>
      <c r="J48" s="48"/>
      <c r="K48" s="51">
        <f>SUM(K35:K47)</f>
        <v>16280.242116000001</v>
      </c>
      <c r="L48" s="139"/>
      <c r="M48" s="139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</row>
    <row r="49" spans="1:39" s="16" customFormat="1" ht="20.100000000000001" customHeight="1">
      <c r="A49" s="216" t="s">
        <v>62</v>
      </c>
      <c r="B49" s="217"/>
      <c r="C49" s="218"/>
      <c r="D49" s="112">
        <v>5</v>
      </c>
      <c r="E49" s="112" t="s">
        <v>20</v>
      </c>
      <c r="F49" s="53"/>
      <c r="G49" s="57"/>
      <c r="H49" s="53"/>
      <c r="I49" s="107"/>
      <c r="J49" s="48"/>
      <c r="K49" s="48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 s="16" customFormat="1" ht="20.100000000000001" customHeight="1">
      <c r="A50" s="213">
        <v>87447</v>
      </c>
      <c r="B50" s="214"/>
      <c r="C50" s="215"/>
      <c r="D50" s="106" t="s">
        <v>13</v>
      </c>
      <c r="E50" s="137" t="s">
        <v>144</v>
      </c>
      <c r="F50" s="114">
        <v>50</v>
      </c>
      <c r="G50" s="110" t="s">
        <v>49</v>
      </c>
      <c r="H50" s="53"/>
      <c r="I50" s="107">
        <v>40</v>
      </c>
      <c r="J50" s="48">
        <f>I50*J$2</f>
        <v>49.692</v>
      </c>
      <c r="K50" s="48">
        <f>F50*J50</f>
        <v>2484.6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 s="16" customFormat="1" ht="20.100000000000001" customHeight="1">
      <c r="A51" s="213">
        <v>89453</v>
      </c>
      <c r="B51" s="214"/>
      <c r="C51" s="215"/>
      <c r="D51" s="106" t="s">
        <v>79</v>
      </c>
      <c r="E51" s="137" t="s">
        <v>143</v>
      </c>
      <c r="F51" s="114">
        <v>349</v>
      </c>
      <c r="G51" s="110" t="s">
        <v>49</v>
      </c>
      <c r="H51" s="53"/>
      <c r="I51" s="107">
        <v>43.78</v>
      </c>
      <c r="J51" s="48">
        <f>I51*J$2</f>
        <v>54.387894000000003</v>
      </c>
      <c r="K51" s="48">
        <f>F51*J51</f>
        <v>18981.375006000002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1:39" s="16" customFormat="1" ht="20.100000000000001" customHeight="1">
      <c r="A52" s="204"/>
      <c r="B52" s="205"/>
      <c r="C52" s="206"/>
      <c r="D52" s="106"/>
      <c r="E52" s="111" t="s">
        <v>9</v>
      </c>
      <c r="F52" s="107"/>
      <c r="G52" s="110"/>
      <c r="H52" s="114"/>
      <c r="I52" s="107"/>
      <c r="J52" s="48"/>
      <c r="K52" s="51">
        <f>SUM(K50:K51)</f>
        <v>21465.975006000001</v>
      </c>
      <c r="L52" s="140"/>
      <c r="M52" s="140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s="16" customFormat="1" ht="20.100000000000001" customHeight="1">
      <c r="A53" s="216" t="s">
        <v>60</v>
      </c>
      <c r="B53" s="217"/>
      <c r="C53" s="218"/>
      <c r="D53" s="112">
        <v>6</v>
      </c>
      <c r="E53" s="112" t="s">
        <v>22</v>
      </c>
      <c r="F53" s="115"/>
      <c r="G53" s="58"/>
      <c r="H53" s="116"/>
      <c r="I53" s="115"/>
      <c r="J53" s="48"/>
      <c r="K53" s="48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39" s="16" customFormat="1" ht="20.100000000000001" customHeight="1">
      <c r="A54" s="213" t="s">
        <v>89</v>
      </c>
      <c r="B54" s="214"/>
      <c r="C54" s="215"/>
      <c r="D54" s="106" t="s">
        <v>44</v>
      </c>
      <c r="E54" s="109" t="s">
        <v>88</v>
      </c>
      <c r="F54" s="107">
        <v>112.44</v>
      </c>
      <c r="G54" s="110" t="s">
        <v>49</v>
      </c>
      <c r="H54" s="114">
        <v>23.87</v>
      </c>
      <c r="I54" s="107">
        <v>66.489999999999995</v>
      </c>
      <c r="J54" s="48">
        <f t="shared" ref="J54:J62" si="9">I54*J$2</f>
        <v>82.600526999999985</v>
      </c>
      <c r="K54" s="48">
        <f t="shared" ref="K54:K62" si="10">F54*J54</f>
        <v>9287.603255879998</v>
      </c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s="16" customFormat="1" ht="20.100000000000001" customHeight="1">
      <c r="A55" s="213" t="s">
        <v>90</v>
      </c>
      <c r="B55" s="214"/>
      <c r="C55" s="215"/>
      <c r="D55" s="106" t="s">
        <v>66</v>
      </c>
      <c r="E55" s="109" t="s">
        <v>91</v>
      </c>
      <c r="F55" s="107">
        <v>112.44</v>
      </c>
      <c r="G55" s="110" t="s">
        <v>49</v>
      </c>
      <c r="H55" s="114"/>
      <c r="I55" s="107">
        <v>25.19</v>
      </c>
      <c r="J55" s="48">
        <f t="shared" si="9"/>
        <v>31.293537000000001</v>
      </c>
      <c r="K55" s="48">
        <f t="shared" si="10"/>
        <v>3518.6453002799999</v>
      </c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39" s="16" customFormat="1" ht="20.100000000000001" customHeight="1">
      <c r="A56" s="213" t="s">
        <v>268</v>
      </c>
      <c r="B56" s="214"/>
      <c r="C56" s="215"/>
      <c r="D56" s="106" t="s">
        <v>67</v>
      </c>
      <c r="E56" s="109" t="s">
        <v>269</v>
      </c>
      <c r="F56" s="107">
        <v>12</v>
      </c>
      <c r="G56" s="110" t="s">
        <v>86</v>
      </c>
      <c r="H56" s="114"/>
      <c r="I56" s="107">
        <v>39.47</v>
      </c>
      <c r="J56" s="48">
        <f t="shared" si="9"/>
        <v>49.033580999999998</v>
      </c>
      <c r="K56" s="48">
        <f t="shared" si="10"/>
        <v>588.40297199999998</v>
      </c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 s="16" customFormat="1" ht="20.100000000000001" customHeight="1">
      <c r="A57" s="213" t="s">
        <v>261</v>
      </c>
      <c r="B57" s="214"/>
      <c r="C57" s="215"/>
      <c r="D57" s="106" t="s">
        <v>124</v>
      </c>
      <c r="E57" s="109" t="s">
        <v>262</v>
      </c>
      <c r="F57" s="107">
        <v>156</v>
      </c>
      <c r="G57" s="110" t="s">
        <v>49</v>
      </c>
      <c r="H57" s="114"/>
      <c r="I57" s="107">
        <v>50.7</v>
      </c>
      <c r="J57" s="48">
        <f t="shared" si="9"/>
        <v>62.984610000000004</v>
      </c>
      <c r="K57" s="48">
        <f t="shared" si="10"/>
        <v>9825.5991599999998</v>
      </c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s="16" customFormat="1" ht="20.100000000000001" customHeight="1">
      <c r="A58" s="213" t="s">
        <v>264</v>
      </c>
      <c r="B58" s="214"/>
      <c r="C58" s="215"/>
      <c r="D58" s="106" t="s">
        <v>125</v>
      </c>
      <c r="E58" s="109" t="s">
        <v>263</v>
      </c>
      <c r="F58" s="107">
        <v>156</v>
      </c>
      <c r="G58" s="110" t="s">
        <v>49</v>
      </c>
      <c r="H58" s="114"/>
      <c r="I58" s="107">
        <v>96.68</v>
      </c>
      <c r="J58" s="48">
        <f t="shared" ref="J58:J59" si="11">I58*J$2</f>
        <v>120.105564</v>
      </c>
      <c r="K58" s="48">
        <f t="shared" ref="K58:K60" si="12">F58*J58</f>
        <v>18736.467983999999</v>
      </c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39" s="16" customFormat="1" ht="20.100000000000001" customHeight="1">
      <c r="A59" s="213" t="s">
        <v>267</v>
      </c>
      <c r="B59" s="214"/>
      <c r="C59" s="215"/>
      <c r="D59" s="106" t="s">
        <v>236</v>
      </c>
      <c r="E59" s="109" t="s">
        <v>270</v>
      </c>
      <c r="F59" s="107">
        <v>8</v>
      </c>
      <c r="G59" s="110" t="s">
        <v>86</v>
      </c>
      <c r="H59" s="114"/>
      <c r="I59" s="107">
        <v>30.4</v>
      </c>
      <c r="J59" s="48">
        <f t="shared" si="11"/>
        <v>37.765919999999994</v>
      </c>
      <c r="K59" s="48">
        <f t="shared" si="12"/>
        <v>302.12735999999995</v>
      </c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39" s="16" customFormat="1" ht="20.100000000000001" customHeight="1">
      <c r="A60" s="213" t="s">
        <v>176</v>
      </c>
      <c r="B60" s="214"/>
      <c r="C60" s="215"/>
      <c r="D60" s="106" t="s">
        <v>265</v>
      </c>
      <c r="E60" s="54" t="s">
        <v>177</v>
      </c>
      <c r="F60" s="107">
        <v>14</v>
      </c>
      <c r="G60" s="110" t="s">
        <v>74</v>
      </c>
      <c r="H60" s="114">
        <v>17.07</v>
      </c>
      <c r="I60" s="107">
        <v>23.87</v>
      </c>
      <c r="J60" s="48">
        <f t="shared" si="9"/>
        <v>29.653701000000002</v>
      </c>
      <c r="K60" s="48">
        <f t="shared" si="12"/>
        <v>415.151814</v>
      </c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39" s="16" customFormat="1" ht="20.100000000000001" customHeight="1">
      <c r="A61" s="213" t="s">
        <v>179</v>
      </c>
      <c r="B61" s="214"/>
      <c r="C61" s="215"/>
      <c r="D61" s="106" t="s">
        <v>266</v>
      </c>
      <c r="E61" s="54" t="s">
        <v>178</v>
      </c>
      <c r="F61" s="107">
        <v>87</v>
      </c>
      <c r="G61" s="110" t="s">
        <v>74</v>
      </c>
      <c r="H61" s="114"/>
      <c r="I61" s="107">
        <v>50.88</v>
      </c>
      <c r="J61" s="48">
        <f t="shared" si="9"/>
        <v>63.208224000000001</v>
      </c>
      <c r="K61" s="48">
        <f t="shared" si="10"/>
        <v>5499.1154880000004</v>
      </c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s="16" customFormat="1" ht="20.100000000000001" customHeight="1">
      <c r="A62" s="213" t="s">
        <v>180</v>
      </c>
      <c r="B62" s="214"/>
      <c r="C62" s="215"/>
      <c r="D62" s="106" t="s">
        <v>271</v>
      </c>
      <c r="E62" s="54" t="s">
        <v>181</v>
      </c>
      <c r="F62" s="107">
        <v>30</v>
      </c>
      <c r="G62" s="110" t="s">
        <v>74</v>
      </c>
      <c r="H62" s="114">
        <v>17.07</v>
      </c>
      <c r="I62" s="107">
        <v>59.36</v>
      </c>
      <c r="J62" s="48">
        <f t="shared" si="9"/>
        <v>73.742927999999992</v>
      </c>
      <c r="K62" s="48">
        <f t="shared" si="10"/>
        <v>2212.28784</v>
      </c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39" s="16" customFormat="1" ht="20.100000000000001" customHeight="1">
      <c r="A63" s="213"/>
      <c r="B63" s="214"/>
      <c r="C63" s="215"/>
      <c r="D63" s="106"/>
      <c r="E63" s="111" t="s">
        <v>9</v>
      </c>
      <c r="F63" s="107"/>
      <c r="G63" s="110"/>
      <c r="H63" s="107"/>
      <c r="I63" s="107"/>
      <c r="J63" s="48"/>
      <c r="K63" s="51">
        <f>SUM(K54:K62)</f>
        <v>50385.401174159997</v>
      </c>
      <c r="L63" s="140"/>
      <c r="M63" s="140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39" s="16" customFormat="1" ht="20.100000000000001" customHeight="1">
      <c r="A64" s="216" t="s">
        <v>61</v>
      </c>
      <c r="B64" s="217"/>
      <c r="C64" s="218"/>
      <c r="D64" s="112">
        <v>7</v>
      </c>
      <c r="E64" s="55" t="s">
        <v>25</v>
      </c>
      <c r="F64" s="114"/>
      <c r="G64" s="110"/>
      <c r="H64" s="114"/>
      <c r="I64" s="113"/>
      <c r="J64" s="48"/>
      <c r="K64" s="48"/>
      <c r="M64" s="133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s="16" customFormat="1" ht="20.100000000000001" customHeight="1">
      <c r="A65" s="204"/>
      <c r="B65" s="205"/>
      <c r="C65" s="206"/>
      <c r="D65" s="112" t="s">
        <v>21</v>
      </c>
      <c r="E65" s="112" t="s">
        <v>27</v>
      </c>
      <c r="F65" s="107"/>
      <c r="G65" s="110"/>
      <c r="H65" s="107"/>
      <c r="I65" s="113"/>
      <c r="J65" s="48"/>
      <c r="K65" s="48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 s="16" customFormat="1" ht="20.100000000000001" customHeight="1">
      <c r="A66" s="213" t="s">
        <v>75</v>
      </c>
      <c r="B66" s="214"/>
      <c r="C66" s="215"/>
      <c r="D66" s="106" t="s">
        <v>154</v>
      </c>
      <c r="E66" s="137" t="s">
        <v>80</v>
      </c>
      <c r="F66" s="114">
        <v>12</v>
      </c>
      <c r="G66" s="110" t="s">
        <v>77</v>
      </c>
      <c r="H66" s="114"/>
      <c r="I66" s="113">
        <v>511.5</v>
      </c>
      <c r="J66" s="48">
        <f>I66*J$2</f>
        <v>635.43645000000004</v>
      </c>
      <c r="K66" s="48">
        <f>F66*J66</f>
        <v>7625.2374</v>
      </c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s="16" customFormat="1" ht="20.100000000000001" customHeight="1">
      <c r="A67" s="213">
        <v>91304</v>
      </c>
      <c r="B67" s="214"/>
      <c r="C67" s="215"/>
      <c r="D67" s="106" t="s">
        <v>155</v>
      </c>
      <c r="E67" s="137" t="s">
        <v>97</v>
      </c>
      <c r="F67" s="53">
        <v>12</v>
      </c>
      <c r="G67" s="110" t="s">
        <v>77</v>
      </c>
      <c r="H67" s="53">
        <v>90.21</v>
      </c>
      <c r="I67" s="113">
        <v>67.790000000000006</v>
      </c>
      <c r="J67" s="48">
        <f>I67*J$2</f>
        <v>84.215517000000006</v>
      </c>
      <c r="K67" s="48">
        <f>F67*J67</f>
        <v>1010.5862040000001</v>
      </c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 s="16" customFormat="1" ht="20.100000000000001" customHeight="1">
      <c r="A68" s="213"/>
      <c r="B68" s="214"/>
      <c r="C68" s="215"/>
      <c r="D68" s="112" t="s">
        <v>68</v>
      </c>
      <c r="E68" s="112" t="s">
        <v>76</v>
      </c>
      <c r="F68" s="53"/>
      <c r="G68" s="110"/>
      <c r="H68" s="53"/>
      <c r="I68" s="113"/>
      <c r="J68" s="48"/>
      <c r="K68" s="48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s="16" customFormat="1" ht="20.100000000000001" customHeight="1">
      <c r="A69" s="213" t="s">
        <v>95</v>
      </c>
      <c r="B69" s="214"/>
      <c r="C69" s="215"/>
      <c r="D69" s="106" t="s">
        <v>156</v>
      </c>
      <c r="E69" s="109" t="s">
        <v>96</v>
      </c>
      <c r="F69" s="53">
        <v>39.17</v>
      </c>
      <c r="G69" s="110" t="s">
        <v>49</v>
      </c>
      <c r="H69" s="53">
        <v>60.07</v>
      </c>
      <c r="I69" s="113">
        <v>73.39</v>
      </c>
      <c r="J69" s="48">
        <f>I69*J$2</f>
        <v>91.172397000000004</v>
      </c>
      <c r="K69" s="48">
        <f>F69*J69</f>
        <v>3571.2227904900001</v>
      </c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s="16" customFormat="1" ht="20.100000000000001" customHeight="1">
      <c r="A70" s="213" t="s">
        <v>94</v>
      </c>
      <c r="B70" s="214"/>
      <c r="C70" s="215"/>
      <c r="D70" s="106" t="s">
        <v>157</v>
      </c>
      <c r="E70" s="109" t="s">
        <v>93</v>
      </c>
      <c r="F70" s="53">
        <v>16</v>
      </c>
      <c r="G70" s="110" t="s">
        <v>49</v>
      </c>
      <c r="H70" s="53"/>
      <c r="I70" s="113">
        <v>89.28</v>
      </c>
      <c r="J70" s="48">
        <f>I70*J$2</f>
        <v>110.912544</v>
      </c>
      <c r="K70" s="48">
        <f>F70*J70</f>
        <v>1774.600704</v>
      </c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 s="16" customFormat="1" ht="20.100000000000001" customHeight="1">
      <c r="A71" s="213" t="s">
        <v>183</v>
      </c>
      <c r="B71" s="214"/>
      <c r="C71" s="215"/>
      <c r="D71" s="106" t="s">
        <v>158</v>
      </c>
      <c r="E71" s="109" t="s">
        <v>182</v>
      </c>
      <c r="F71" s="53">
        <v>24.68</v>
      </c>
      <c r="G71" s="110" t="s">
        <v>49</v>
      </c>
      <c r="H71" s="53"/>
      <c r="I71" s="113">
        <v>343.72</v>
      </c>
      <c r="J71" s="48">
        <f>I71*J$2</f>
        <v>427.003356</v>
      </c>
      <c r="K71" s="48">
        <f>F71*J71</f>
        <v>10538.44282608</v>
      </c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s="16" customFormat="1" ht="20.100000000000001" customHeight="1">
      <c r="A72" s="213" t="s">
        <v>289</v>
      </c>
      <c r="B72" s="214"/>
      <c r="C72" s="215"/>
      <c r="D72" s="106" t="s">
        <v>230</v>
      </c>
      <c r="E72" s="109" t="s">
        <v>288</v>
      </c>
      <c r="F72" s="53">
        <v>28.98</v>
      </c>
      <c r="G72" s="110" t="s">
        <v>49</v>
      </c>
      <c r="H72" s="53"/>
      <c r="I72" s="113">
        <v>340.26</v>
      </c>
      <c r="J72" s="48">
        <f t="shared" ref="J72:J73" si="13">I72*J$2</f>
        <v>422.70499799999999</v>
      </c>
      <c r="K72" s="48">
        <f t="shared" ref="K72:K73" si="14">F72*J72</f>
        <v>12249.990842040001</v>
      </c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s="16" customFormat="1" ht="20.100000000000001" customHeight="1">
      <c r="A73" s="213" t="s">
        <v>291</v>
      </c>
      <c r="B73" s="214"/>
      <c r="C73" s="215"/>
      <c r="D73" s="106" t="s">
        <v>286</v>
      </c>
      <c r="E73" s="109" t="s">
        <v>290</v>
      </c>
      <c r="F73" s="53">
        <v>7.35</v>
      </c>
      <c r="G73" s="110" t="s">
        <v>49</v>
      </c>
      <c r="H73" s="53"/>
      <c r="I73" s="113">
        <v>340.64</v>
      </c>
      <c r="J73" s="48">
        <f t="shared" si="13"/>
        <v>423.17707199999995</v>
      </c>
      <c r="K73" s="48">
        <f t="shared" si="14"/>
        <v>3110.3514791999996</v>
      </c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 s="16" customFormat="1" ht="20.100000000000001" customHeight="1">
      <c r="A74" s="213" t="s">
        <v>232</v>
      </c>
      <c r="B74" s="214"/>
      <c r="C74" s="215"/>
      <c r="D74" s="106" t="s">
        <v>287</v>
      </c>
      <c r="E74" s="109" t="s">
        <v>231</v>
      </c>
      <c r="F74" s="53">
        <v>1.6</v>
      </c>
      <c r="G74" s="110" t="s">
        <v>49</v>
      </c>
      <c r="H74" s="53"/>
      <c r="I74" s="113">
        <v>260.39999999999998</v>
      </c>
      <c r="J74" s="48">
        <f t="shared" ref="J74" si="15">I74*J$2</f>
        <v>323.49491999999998</v>
      </c>
      <c r="K74" s="48">
        <f t="shared" ref="K74" si="16">F74*J74</f>
        <v>517.59187199999997</v>
      </c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s="16" customFormat="1" ht="20.100000000000001" customHeight="1">
      <c r="A75" s="134"/>
      <c r="B75" s="135"/>
      <c r="C75" s="136"/>
      <c r="D75" s="106"/>
      <c r="E75" s="111" t="s">
        <v>9</v>
      </c>
      <c r="F75" s="107"/>
      <c r="G75" s="110"/>
      <c r="H75" s="107"/>
      <c r="I75" s="107"/>
      <c r="J75" s="48"/>
      <c r="K75" s="51">
        <f>SUM(K66:K74)</f>
        <v>40398.024117809997</v>
      </c>
      <c r="L75" s="140"/>
      <c r="M75" s="140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 s="16" customFormat="1" ht="20.100000000000001" customHeight="1">
      <c r="A76" s="213"/>
      <c r="B76" s="214"/>
      <c r="C76" s="215"/>
      <c r="D76" s="112">
        <v>8</v>
      </c>
      <c r="E76" s="112" t="s">
        <v>121</v>
      </c>
      <c r="F76" s="107"/>
      <c r="G76" s="110"/>
      <c r="H76" s="107"/>
      <c r="I76" s="113"/>
      <c r="J76" s="48"/>
      <c r="K76" s="51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 s="16" customFormat="1" ht="20.100000000000001" customHeight="1">
      <c r="A77" s="213">
        <v>91834</v>
      </c>
      <c r="B77" s="214"/>
      <c r="C77" s="215"/>
      <c r="D77" s="106" t="s">
        <v>23</v>
      </c>
      <c r="E77" s="109" t="s">
        <v>188</v>
      </c>
      <c r="F77" s="107">
        <v>100</v>
      </c>
      <c r="G77" s="110" t="s">
        <v>86</v>
      </c>
      <c r="H77" s="107"/>
      <c r="I77" s="113">
        <v>5.77</v>
      </c>
      <c r="J77" s="48">
        <f t="shared" ref="J77:J86" si="17">I77*J$2</f>
        <v>7.1680709999999994</v>
      </c>
      <c r="K77" s="48">
        <f>J77*F77</f>
        <v>716.80709999999999</v>
      </c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 s="16" customFormat="1" ht="20.100000000000001" customHeight="1">
      <c r="A78" s="213">
        <v>84402</v>
      </c>
      <c r="B78" s="214"/>
      <c r="C78" s="215"/>
      <c r="D78" s="106" t="s">
        <v>24</v>
      </c>
      <c r="E78" s="109" t="s">
        <v>191</v>
      </c>
      <c r="F78" s="107">
        <v>2</v>
      </c>
      <c r="G78" s="110" t="s">
        <v>77</v>
      </c>
      <c r="H78" s="107"/>
      <c r="I78" s="113">
        <v>63.54</v>
      </c>
      <c r="J78" s="48">
        <f t="shared" si="17"/>
        <v>78.935741999999991</v>
      </c>
      <c r="K78" s="48">
        <f t="shared" ref="K78:K86" si="18">J78*F78</f>
        <v>157.87148399999998</v>
      </c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 s="16" customFormat="1" ht="20.100000000000001" customHeight="1">
      <c r="A79" s="213" t="s">
        <v>253</v>
      </c>
      <c r="B79" s="214"/>
      <c r="C79" s="215"/>
      <c r="D79" s="106" t="s">
        <v>159</v>
      </c>
      <c r="E79" s="109" t="s">
        <v>254</v>
      </c>
      <c r="F79" s="107">
        <v>2</v>
      </c>
      <c r="G79" s="110" t="s">
        <v>77</v>
      </c>
      <c r="H79" s="107"/>
      <c r="I79" s="113">
        <v>17.55</v>
      </c>
      <c r="J79" s="48">
        <f t="shared" si="17"/>
        <v>21.802365000000002</v>
      </c>
      <c r="K79" s="48">
        <f t="shared" si="18"/>
        <v>43.604730000000004</v>
      </c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 s="16" customFormat="1" ht="20.100000000000001" customHeight="1">
      <c r="A80" s="213" t="s">
        <v>190</v>
      </c>
      <c r="B80" s="214"/>
      <c r="C80" s="215"/>
      <c r="D80" s="106" t="s">
        <v>160</v>
      </c>
      <c r="E80" s="109" t="s">
        <v>189</v>
      </c>
      <c r="F80" s="107">
        <v>5</v>
      </c>
      <c r="G80" s="110" t="s">
        <v>77</v>
      </c>
      <c r="H80" s="107"/>
      <c r="I80" s="113">
        <v>52.84</v>
      </c>
      <c r="J80" s="48">
        <f t="shared" si="17"/>
        <v>65.643132000000008</v>
      </c>
      <c r="K80" s="48">
        <f t="shared" si="18"/>
        <v>328.21566000000007</v>
      </c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1:39" s="16" customFormat="1" ht="20.100000000000001" customHeight="1">
      <c r="A81" s="213" t="s">
        <v>197</v>
      </c>
      <c r="B81" s="214"/>
      <c r="C81" s="215"/>
      <c r="D81" s="106" t="s">
        <v>161</v>
      </c>
      <c r="E81" s="109" t="s">
        <v>196</v>
      </c>
      <c r="F81" s="107">
        <v>80</v>
      </c>
      <c r="G81" s="110" t="s">
        <v>86</v>
      </c>
      <c r="H81" s="107"/>
      <c r="I81" s="113">
        <v>6.87</v>
      </c>
      <c r="J81" s="48">
        <f t="shared" si="17"/>
        <v>8.5346010000000003</v>
      </c>
      <c r="K81" s="48">
        <f t="shared" si="18"/>
        <v>682.76808000000005</v>
      </c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 s="16" customFormat="1" ht="20.100000000000001" customHeight="1">
      <c r="A82" s="213" t="s">
        <v>198</v>
      </c>
      <c r="B82" s="214"/>
      <c r="C82" s="215"/>
      <c r="D82" s="106" t="s">
        <v>162</v>
      </c>
      <c r="E82" s="109" t="s">
        <v>128</v>
      </c>
      <c r="F82" s="107">
        <v>200</v>
      </c>
      <c r="G82" s="110" t="s">
        <v>86</v>
      </c>
      <c r="H82" s="107"/>
      <c r="I82" s="113">
        <v>4.55</v>
      </c>
      <c r="J82" s="48">
        <f t="shared" si="17"/>
        <v>5.6524649999999994</v>
      </c>
      <c r="K82" s="48">
        <f t="shared" si="18"/>
        <v>1130.4929999999999</v>
      </c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9" s="16" customFormat="1" ht="20.100000000000001" customHeight="1">
      <c r="A83" s="213" t="s">
        <v>127</v>
      </c>
      <c r="B83" s="214"/>
      <c r="C83" s="215"/>
      <c r="D83" s="106" t="s">
        <v>163</v>
      </c>
      <c r="E83" s="109" t="s">
        <v>126</v>
      </c>
      <c r="F83" s="107">
        <v>300</v>
      </c>
      <c r="G83" s="110" t="s">
        <v>86</v>
      </c>
      <c r="H83" s="107"/>
      <c r="I83" s="113">
        <v>4.25</v>
      </c>
      <c r="J83" s="48">
        <f t="shared" si="17"/>
        <v>5.2797749999999999</v>
      </c>
      <c r="K83" s="48">
        <f t="shared" si="18"/>
        <v>1583.9324999999999</v>
      </c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1:39" s="16" customFormat="1" ht="20.100000000000001" customHeight="1">
      <c r="A84" s="213" t="s">
        <v>194</v>
      </c>
      <c r="B84" s="214"/>
      <c r="C84" s="215"/>
      <c r="D84" s="106" t="s">
        <v>164</v>
      </c>
      <c r="E84" s="109" t="s">
        <v>195</v>
      </c>
      <c r="F84" s="107">
        <v>14</v>
      </c>
      <c r="G84" s="110" t="s">
        <v>77</v>
      </c>
      <c r="H84" s="107"/>
      <c r="I84" s="113">
        <v>28.93</v>
      </c>
      <c r="J84" s="48">
        <f t="shared" si="17"/>
        <v>35.939738999999996</v>
      </c>
      <c r="K84" s="48">
        <f t="shared" si="18"/>
        <v>503.15634599999993</v>
      </c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9" s="16" customFormat="1" ht="20.100000000000001" customHeight="1">
      <c r="A85" s="213" t="s">
        <v>296</v>
      </c>
      <c r="B85" s="214"/>
      <c r="C85" s="215"/>
      <c r="D85" s="106" t="s">
        <v>165</v>
      </c>
      <c r="E85" s="109" t="s">
        <v>295</v>
      </c>
      <c r="F85" s="107">
        <v>30</v>
      </c>
      <c r="G85" s="110" t="s">
        <v>77</v>
      </c>
      <c r="H85" s="107"/>
      <c r="I85" s="113">
        <v>22.6</v>
      </c>
      <c r="J85" s="48">
        <f t="shared" si="17"/>
        <v>28.075980000000001</v>
      </c>
      <c r="K85" s="48">
        <f t="shared" si="18"/>
        <v>842.27940000000001</v>
      </c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</row>
    <row r="86" spans="1:39" s="16" customFormat="1" ht="20.100000000000001" customHeight="1">
      <c r="A86" s="213" t="s">
        <v>193</v>
      </c>
      <c r="B86" s="214"/>
      <c r="C86" s="215"/>
      <c r="D86" s="106" t="s">
        <v>166</v>
      </c>
      <c r="E86" s="109" t="s">
        <v>192</v>
      </c>
      <c r="F86" s="107">
        <v>3</v>
      </c>
      <c r="G86" s="110" t="s">
        <v>77</v>
      </c>
      <c r="H86" s="107"/>
      <c r="I86" s="113">
        <v>21.73</v>
      </c>
      <c r="J86" s="48">
        <f t="shared" si="17"/>
        <v>26.995179</v>
      </c>
      <c r="K86" s="48">
        <f t="shared" si="18"/>
        <v>80.985536999999994</v>
      </c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1:39" s="16" customFormat="1" ht="20.100000000000001" customHeight="1">
      <c r="A87" s="204" t="s">
        <v>204</v>
      </c>
      <c r="B87" s="205"/>
      <c r="C87" s="206"/>
      <c r="D87" s="106" t="s">
        <v>167</v>
      </c>
      <c r="E87" s="109" t="s">
        <v>202</v>
      </c>
      <c r="F87" s="107">
        <v>19</v>
      </c>
      <c r="G87" s="110" t="s">
        <v>77</v>
      </c>
      <c r="H87" s="107"/>
      <c r="I87" s="113">
        <v>162.44</v>
      </c>
      <c r="J87" s="48">
        <f>I87*J$2</f>
        <v>201.79921199999998</v>
      </c>
      <c r="K87" s="48">
        <f>J87*F87</f>
        <v>3834.1850279999999</v>
      </c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1:39" s="16" customFormat="1" ht="20.100000000000001" customHeight="1">
      <c r="A88" s="204" t="s">
        <v>203</v>
      </c>
      <c r="B88" s="205"/>
      <c r="C88" s="206"/>
      <c r="D88" s="106" t="s">
        <v>252</v>
      </c>
      <c r="E88" s="109" t="s">
        <v>201</v>
      </c>
      <c r="F88" s="107">
        <v>5</v>
      </c>
      <c r="G88" s="110" t="s">
        <v>77</v>
      </c>
      <c r="H88" s="107"/>
      <c r="I88" s="113">
        <v>290.23</v>
      </c>
      <c r="J88" s="48">
        <f>I88*J$2</f>
        <v>360.552729</v>
      </c>
      <c r="K88" s="48">
        <f>J88*F88</f>
        <v>1802.763645</v>
      </c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39" s="16" customFormat="1" ht="20.100000000000001" customHeight="1">
      <c r="A89" s="204" t="s">
        <v>199</v>
      </c>
      <c r="B89" s="205"/>
      <c r="C89" s="206"/>
      <c r="D89" s="106" t="s">
        <v>294</v>
      </c>
      <c r="E89" s="109" t="s">
        <v>200</v>
      </c>
      <c r="F89" s="107">
        <v>14</v>
      </c>
      <c r="G89" s="110" t="s">
        <v>77</v>
      </c>
      <c r="H89" s="107"/>
      <c r="I89" s="113">
        <v>13.43</v>
      </c>
      <c r="J89" s="48">
        <f>I89*J$2</f>
        <v>16.684089</v>
      </c>
      <c r="K89" s="48">
        <f>J89*F89</f>
        <v>233.577246</v>
      </c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1:39" s="16" customFormat="1" ht="20.100000000000001" customHeight="1">
      <c r="A90" s="204"/>
      <c r="B90" s="205"/>
      <c r="C90" s="206"/>
      <c r="D90" s="106"/>
      <c r="E90" s="111" t="s">
        <v>9</v>
      </c>
      <c r="F90" s="107"/>
      <c r="G90" s="110"/>
      <c r="H90" s="107"/>
      <c r="I90" s="113"/>
      <c r="J90" s="48"/>
      <c r="K90" s="51">
        <f>SUM(K77:K89)</f>
        <v>11940.639756</v>
      </c>
      <c r="L90" s="140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1:39" s="16" customFormat="1" ht="20.100000000000001" customHeight="1">
      <c r="A91" s="232" t="s">
        <v>0</v>
      </c>
      <c r="B91" s="193"/>
      <c r="C91" s="233" t="s">
        <v>1</v>
      </c>
      <c r="D91" s="119"/>
      <c r="E91" s="120" t="s">
        <v>10</v>
      </c>
      <c r="F91" s="121"/>
      <c r="G91" s="122"/>
      <c r="H91" s="121"/>
      <c r="I91" s="121"/>
      <c r="J91" s="29"/>
      <c r="K91" s="31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</row>
    <row r="92" spans="1:39" s="16" customFormat="1" ht="20.100000000000001" customHeight="1">
      <c r="A92" s="208"/>
      <c r="B92" s="123"/>
      <c r="C92" s="209"/>
      <c r="D92" s="219" t="s">
        <v>11</v>
      </c>
      <c r="E92" s="220"/>
      <c r="F92" s="124"/>
      <c r="G92" s="125"/>
      <c r="H92" s="124"/>
      <c r="I92" s="124"/>
      <c r="J92" s="32"/>
      <c r="K92" s="34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</row>
    <row r="93" spans="1:39" s="16" customFormat="1" ht="20.100000000000001" customHeight="1">
      <c r="A93" s="208"/>
      <c r="B93" s="126"/>
      <c r="C93" s="209"/>
      <c r="D93" s="221" t="s">
        <v>237</v>
      </c>
      <c r="E93" s="222"/>
      <c r="F93" s="32"/>
      <c r="G93" s="33"/>
      <c r="H93" s="124"/>
      <c r="I93" s="124"/>
      <c r="J93" s="32"/>
      <c r="K93" s="34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</row>
    <row r="94" spans="1:39" s="16" customFormat="1" ht="20.100000000000001" customHeight="1">
      <c r="A94" s="208"/>
      <c r="B94" s="126"/>
      <c r="C94" s="209"/>
      <c r="D94" s="238" t="s">
        <v>301</v>
      </c>
      <c r="E94" s="239"/>
      <c r="F94" s="203" t="s">
        <v>299</v>
      </c>
      <c r="G94" s="203"/>
      <c r="H94" s="124"/>
      <c r="I94" s="124"/>
      <c r="J94" s="32"/>
      <c r="K94" s="34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</row>
    <row r="95" spans="1:39" s="16" customFormat="1" ht="20.100000000000001" customHeight="1">
      <c r="A95" s="208"/>
      <c r="B95" s="126"/>
      <c r="C95" s="209"/>
      <c r="D95" s="36" t="s">
        <v>238</v>
      </c>
      <c r="E95" s="36"/>
      <c r="F95" s="37" t="s">
        <v>14</v>
      </c>
      <c r="G95" s="37"/>
      <c r="H95" s="127"/>
      <c r="I95" s="127"/>
      <c r="J95" s="37"/>
      <c r="K95" s="38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</row>
    <row r="96" spans="1:39" s="16" customFormat="1" ht="20.100000000000001" customHeight="1">
      <c r="A96" s="207"/>
      <c r="B96" s="208"/>
      <c r="C96" s="209"/>
      <c r="D96" s="128" t="s">
        <v>2</v>
      </c>
      <c r="E96" s="128" t="s">
        <v>3</v>
      </c>
      <c r="F96" s="108"/>
      <c r="G96" s="108" t="s">
        <v>8</v>
      </c>
      <c r="H96" s="108" t="s">
        <v>5</v>
      </c>
      <c r="I96" s="108"/>
      <c r="J96" s="41"/>
      <c r="K96" s="41" t="s">
        <v>7</v>
      </c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</row>
    <row r="97" spans="1:39" s="16" customFormat="1" ht="20.100000000000001" customHeight="1" thickBot="1">
      <c r="A97" s="210"/>
      <c r="B97" s="211"/>
      <c r="C97" s="212"/>
      <c r="D97" s="129"/>
      <c r="E97" s="129"/>
      <c r="F97" s="130"/>
      <c r="G97" s="131"/>
      <c r="H97" s="131" t="s">
        <v>6</v>
      </c>
      <c r="I97" s="131"/>
      <c r="J97" s="46"/>
      <c r="K97" s="46" t="s">
        <v>6</v>
      </c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</row>
    <row r="98" spans="1:39" s="16" customFormat="1" ht="20.100000000000001" customHeight="1" thickTop="1">
      <c r="A98" s="216" t="s">
        <v>187</v>
      </c>
      <c r="B98" s="217"/>
      <c r="C98" s="218"/>
      <c r="D98" s="112">
        <v>9</v>
      </c>
      <c r="E98" s="55" t="s">
        <v>31</v>
      </c>
      <c r="F98" s="114"/>
      <c r="G98" s="110"/>
      <c r="H98" s="114"/>
      <c r="I98" s="113"/>
      <c r="J98" s="48"/>
      <c r="K98" s="48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</row>
    <row r="99" spans="1:39" s="16" customFormat="1" ht="20.100000000000001" customHeight="1">
      <c r="A99" s="204" t="s">
        <v>186</v>
      </c>
      <c r="B99" s="205"/>
      <c r="C99" s="206"/>
      <c r="D99" s="106" t="s">
        <v>26</v>
      </c>
      <c r="E99" s="105" t="s">
        <v>185</v>
      </c>
      <c r="F99" s="114">
        <v>915</v>
      </c>
      <c r="G99" s="110" t="s">
        <v>49</v>
      </c>
      <c r="H99" s="114"/>
      <c r="I99" s="113">
        <v>6</v>
      </c>
      <c r="J99" s="48">
        <f>I99*J$2</f>
        <v>7.4537999999999993</v>
      </c>
      <c r="K99" s="48">
        <f>F99*J99</f>
        <v>6820.226999999999</v>
      </c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</row>
    <row r="100" spans="1:39" s="16" customFormat="1" ht="20.100000000000001" customHeight="1">
      <c r="A100" s="213" t="s">
        <v>175</v>
      </c>
      <c r="B100" s="214"/>
      <c r="C100" s="215"/>
      <c r="D100" s="106" t="s">
        <v>28</v>
      </c>
      <c r="E100" s="137" t="s">
        <v>184</v>
      </c>
      <c r="F100" s="53">
        <v>733</v>
      </c>
      <c r="G100" s="110" t="s">
        <v>49</v>
      </c>
      <c r="H100" s="53"/>
      <c r="I100" s="113">
        <v>29.61</v>
      </c>
      <c r="J100" s="48">
        <f>I100*J$2</f>
        <v>36.784503000000001</v>
      </c>
      <c r="K100" s="48">
        <f>F100*J100</f>
        <v>26963.040699000001</v>
      </c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</row>
    <row r="101" spans="1:39" s="16" customFormat="1" ht="20.100000000000001" customHeight="1">
      <c r="A101" s="204" t="s">
        <v>258</v>
      </c>
      <c r="B101" s="205"/>
      <c r="C101" s="206"/>
      <c r="D101" s="106" t="s">
        <v>240</v>
      </c>
      <c r="E101" s="105" t="s">
        <v>257</v>
      </c>
      <c r="F101" s="114">
        <v>181.3</v>
      </c>
      <c r="G101" s="110" t="s">
        <v>49</v>
      </c>
      <c r="H101" s="114"/>
      <c r="I101" s="113">
        <v>26.01</v>
      </c>
      <c r="J101" s="48">
        <f t="shared" ref="J101:J102" si="19">I101*J$2</f>
        <v>32.312223000000003</v>
      </c>
      <c r="K101" s="48">
        <f t="shared" ref="K101:K102" si="20">F101*J101</f>
        <v>5858.2060299000013</v>
      </c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</row>
    <row r="102" spans="1:39" s="16" customFormat="1" ht="20.100000000000001" customHeight="1">
      <c r="A102" s="213" t="s">
        <v>259</v>
      </c>
      <c r="B102" s="214"/>
      <c r="C102" s="215"/>
      <c r="D102" s="106" t="s">
        <v>241</v>
      </c>
      <c r="E102" s="137" t="s">
        <v>260</v>
      </c>
      <c r="F102" s="53">
        <v>181.3</v>
      </c>
      <c r="G102" s="110" t="s">
        <v>49</v>
      </c>
      <c r="H102" s="53"/>
      <c r="I102" s="113">
        <v>65.849999999999994</v>
      </c>
      <c r="J102" s="48">
        <f t="shared" si="19"/>
        <v>81.805454999999995</v>
      </c>
      <c r="K102" s="48">
        <f t="shared" si="20"/>
        <v>14831.3289915</v>
      </c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</row>
    <row r="103" spans="1:39" s="16" customFormat="1" ht="20.100000000000001" customHeight="1">
      <c r="A103" s="213"/>
      <c r="B103" s="214"/>
      <c r="C103" s="215"/>
      <c r="D103" s="106"/>
      <c r="E103" s="111" t="s">
        <v>9</v>
      </c>
      <c r="F103" s="59"/>
      <c r="G103" s="117"/>
      <c r="H103" s="59"/>
      <c r="I103" s="118"/>
      <c r="J103" s="48"/>
      <c r="K103" s="51">
        <f>SUM(K99:K102)</f>
        <v>54472.802720400003</v>
      </c>
      <c r="L103" s="140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</row>
    <row r="104" spans="1:39" s="16" customFormat="1" ht="20.100000000000001" customHeight="1">
      <c r="A104" s="235" t="s">
        <v>59</v>
      </c>
      <c r="B104" s="236"/>
      <c r="C104" s="237"/>
      <c r="D104" s="112">
        <v>10</v>
      </c>
      <c r="E104" s="112" t="s">
        <v>35</v>
      </c>
      <c r="F104" s="114"/>
      <c r="G104" s="110"/>
      <c r="H104" s="114"/>
      <c r="I104" s="113"/>
      <c r="J104" s="48"/>
      <c r="K104" s="48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</row>
    <row r="105" spans="1:39" s="16" customFormat="1" ht="20.100000000000001" customHeight="1">
      <c r="A105" s="213" t="s">
        <v>82</v>
      </c>
      <c r="B105" s="214"/>
      <c r="C105" s="215"/>
      <c r="D105" s="106" t="s">
        <v>115</v>
      </c>
      <c r="E105" s="109" t="s">
        <v>81</v>
      </c>
      <c r="F105" s="114">
        <v>267</v>
      </c>
      <c r="G105" s="110" t="s">
        <v>49</v>
      </c>
      <c r="H105" s="114"/>
      <c r="I105" s="113">
        <v>30.54</v>
      </c>
      <c r="J105" s="48">
        <f>I105*J$2</f>
        <v>37.939841999999999</v>
      </c>
      <c r="K105" s="48">
        <f>F105*J105</f>
        <v>10129.937813999999</v>
      </c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</row>
    <row r="106" spans="1:39" s="16" customFormat="1" ht="20.100000000000001" customHeight="1">
      <c r="A106" s="213" t="s">
        <v>276</v>
      </c>
      <c r="B106" s="214"/>
      <c r="C106" s="215"/>
      <c r="D106" s="106" t="s">
        <v>122</v>
      </c>
      <c r="E106" s="137" t="s">
        <v>277</v>
      </c>
      <c r="F106" s="114">
        <v>267</v>
      </c>
      <c r="G106" s="110" t="s">
        <v>49</v>
      </c>
      <c r="H106" s="114">
        <v>40.49</v>
      </c>
      <c r="I106" s="113">
        <v>74.53</v>
      </c>
      <c r="J106" s="48">
        <f>I106*J$2</f>
        <v>92.588618999999994</v>
      </c>
      <c r="K106" s="48">
        <f>F106*J106</f>
        <v>24721.161272999998</v>
      </c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</row>
    <row r="107" spans="1:39" s="16" customFormat="1" ht="20.100000000000001" customHeight="1">
      <c r="A107" s="213" t="s">
        <v>281</v>
      </c>
      <c r="B107" s="214"/>
      <c r="C107" s="215"/>
      <c r="D107" s="106" t="s">
        <v>205</v>
      </c>
      <c r="E107" s="137" t="s">
        <v>279</v>
      </c>
      <c r="F107" s="114">
        <v>144</v>
      </c>
      <c r="G107" s="110" t="s">
        <v>49</v>
      </c>
      <c r="H107" s="114"/>
      <c r="I107" s="113">
        <v>25.21</v>
      </c>
      <c r="J107" s="48">
        <f t="shared" ref="J107:J108" si="21">I107*J$2</f>
        <v>31.318383000000001</v>
      </c>
      <c r="K107" s="48">
        <f t="shared" ref="K107:K108" si="22">F107*J107</f>
        <v>4509.8471520000003</v>
      </c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</row>
    <row r="108" spans="1:39" s="16" customFormat="1" ht="20.100000000000001" customHeight="1">
      <c r="A108" s="213" t="s">
        <v>278</v>
      </c>
      <c r="B108" s="214"/>
      <c r="C108" s="215"/>
      <c r="D108" s="106" t="s">
        <v>280</v>
      </c>
      <c r="E108" s="137" t="s">
        <v>206</v>
      </c>
      <c r="F108" s="114">
        <v>144</v>
      </c>
      <c r="G108" s="110" t="s">
        <v>49</v>
      </c>
      <c r="H108" s="114"/>
      <c r="I108" s="113">
        <v>37.42</v>
      </c>
      <c r="J108" s="48">
        <f t="shared" si="21"/>
        <v>46.486865999999999</v>
      </c>
      <c r="K108" s="48">
        <f t="shared" si="22"/>
        <v>6694.1087040000002</v>
      </c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</row>
    <row r="109" spans="1:39" s="16" customFormat="1" ht="20.100000000000001" customHeight="1">
      <c r="A109" s="213"/>
      <c r="B109" s="214"/>
      <c r="C109" s="215"/>
      <c r="D109" s="56"/>
      <c r="E109" s="111" t="s">
        <v>9</v>
      </c>
      <c r="F109" s="53"/>
      <c r="G109" s="110"/>
      <c r="H109" s="53"/>
      <c r="I109" s="107"/>
      <c r="J109" s="48"/>
      <c r="K109" s="51">
        <f>SUM(K105:K108)</f>
        <v>46055.054942999996</v>
      </c>
      <c r="L109" s="140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</row>
    <row r="110" spans="1:39" s="16" customFormat="1" ht="20.100000000000001" customHeight="1">
      <c r="A110" s="235" t="s">
        <v>140</v>
      </c>
      <c r="B110" s="236"/>
      <c r="C110" s="237"/>
      <c r="D110" s="55">
        <v>11</v>
      </c>
      <c r="E110" s="112" t="s">
        <v>137</v>
      </c>
      <c r="F110" s="53"/>
      <c r="G110" s="110"/>
      <c r="H110" s="53"/>
      <c r="I110" s="113"/>
      <c r="J110" s="52"/>
      <c r="K110" s="51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</row>
    <row r="111" spans="1:39" s="16" customFormat="1" ht="20.100000000000001" customHeight="1">
      <c r="A111" s="213" t="s">
        <v>50</v>
      </c>
      <c r="B111" s="214"/>
      <c r="C111" s="215"/>
      <c r="D111" s="56" t="s">
        <v>123</v>
      </c>
      <c r="E111" s="54" t="s">
        <v>51</v>
      </c>
      <c r="F111" s="50">
        <v>915</v>
      </c>
      <c r="G111" s="110" t="s">
        <v>49</v>
      </c>
      <c r="H111" s="53">
        <v>3.55</v>
      </c>
      <c r="I111" s="113">
        <v>4.6100000000000003</v>
      </c>
      <c r="J111" s="52">
        <f>I111*J$2</f>
        <v>5.7270029999999998</v>
      </c>
      <c r="K111" s="48">
        <f>F111*J111</f>
        <v>5240.2077449999997</v>
      </c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</row>
    <row r="112" spans="1:39" s="16" customFormat="1" ht="20.100000000000001" customHeight="1">
      <c r="A112" s="213" t="s">
        <v>52</v>
      </c>
      <c r="B112" s="214"/>
      <c r="C112" s="215"/>
      <c r="D112" s="56" t="s">
        <v>168</v>
      </c>
      <c r="E112" s="54" t="s">
        <v>48</v>
      </c>
      <c r="F112" s="50">
        <v>915</v>
      </c>
      <c r="G112" s="110" t="s">
        <v>49</v>
      </c>
      <c r="H112" s="53">
        <v>8.98</v>
      </c>
      <c r="I112" s="107">
        <v>13.72</v>
      </c>
      <c r="J112" s="52">
        <f>I112*J$2</f>
        <v>17.044356000000001</v>
      </c>
      <c r="K112" s="48">
        <f>F112*J112</f>
        <v>15595.58574</v>
      </c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</row>
    <row r="113" spans="1:39" s="16" customFormat="1" ht="20.100000000000001" customHeight="1">
      <c r="A113" s="213" t="s">
        <v>54</v>
      </c>
      <c r="B113" s="214"/>
      <c r="C113" s="215"/>
      <c r="D113" s="56" t="s">
        <v>169</v>
      </c>
      <c r="E113" s="54" t="s">
        <v>53</v>
      </c>
      <c r="F113" s="50">
        <v>157</v>
      </c>
      <c r="G113" s="110" t="s">
        <v>49</v>
      </c>
      <c r="H113" s="53">
        <v>7.98</v>
      </c>
      <c r="I113" s="107">
        <v>21.05</v>
      </c>
      <c r="J113" s="52">
        <f>I113*J$2</f>
        <v>26.150414999999999</v>
      </c>
      <c r="K113" s="48">
        <f>F113*J113</f>
        <v>4105.6151549999995</v>
      </c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</row>
    <row r="114" spans="1:39" s="16" customFormat="1" ht="20.100000000000001" customHeight="1">
      <c r="A114" s="213" t="s">
        <v>78</v>
      </c>
      <c r="B114" s="214"/>
      <c r="C114" s="215"/>
      <c r="D114" s="56" t="s">
        <v>170</v>
      </c>
      <c r="E114" s="54" t="s">
        <v>247</v>
      </c>
      <c r="F114" s="50">
        <v>40.32</v>
      </c>
      <c r="G114" s="110" t="s">
        <v>49</v>
      </c>
      <c r="H114" s="53"/>
      <c r="I114" s="107">
        <v>14.17</v>
      </c>
      <c r="J114" s="52">
        <f>I114*J$2</f>
        <v>17.603390999999998</v>
      </c>
      <c r="K114" s="48">
        <f>F114*J114</f>
        <v>709.76872512</v>
      </c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</row>
    <row r="115" spans="1:39" s="16" customFormat="1" ht="20.100000000000001" customHeight="1">
      <c r="A115" s="213"/>
      <c r="B115" s="214"/>
      <c r="C115" s="215"/>
      <c r="D115" s="56"/>
      <c r="E115" s="111" t="s">
        <v>9</v>
      </c>
      <c r="F115" s="50"/>
      <c r="G115" s="110"/>
      <c r="H115" s="53"/>
      <c r="I115" s="107"/>
      <c r="J115" s="52"/>
      <c r="K115" s="51">
        <f>SUM(K111:K114)</f>
        <v>25651.177365120002</v>
      </c>
      <c r="L115" s="140"/>
      <c r="M115" s="140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</row>
    <row r="116" spans="1:39" s="16" customFormat="1" ht="20.100000000000001" customHeight="1">
      <c r="A116" s="216" t="s">
        <v>55</v>
      </c>
      <c r="B116" s="217"/>
      <c r="C116" s="218"/>
      <c r="D116" s="55">
        <v>12</v>
      </c>
      <c r="E116" s="112" t="s">
        <v>56</v>
      </c>
      <c r="F116" s="50"/>
      <c r="G116" s="110"/>
      <c r="H116" s="53"/>
      <c r="I116" s="107"/>
      <c r="J116" s="52"/>
      <c r="K116" s="51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</row>
    <row r="117" spans="1:39" s="16" customFormat="1" ht="20.100000000000001" customHeight="1">
      <c r="A117" s="213" t="s">
        <v>255</v>
      </c>
      <c r="B117" s="214"/>
      <c r="C117" s="215"/>
      <c r="D117" s="56" t="s">
        <v>171</v>
      </c>
      <c r="E117" s="109" t="s">
        <v>256</v>
      </c>
      <c r="F117" s="50">
        <v>58.2</v>
      </c>
      <c r="G117" s="110" t="s">
        <v>49</v>
      </c>
      <c r="H117" s="53"/>
      <c r="I117" s="107">
        <v>41</v>
      </c>
      <c r="J117" s="52">
        <f>I117*J$2</f>
        <v>50.9343</v>
      </c>
      <c r="K117" s="48">
        <f>F117*J117</f>
        <v>2964.37626</v>
      </c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</row>
    <row r="118" spans="1:39" s="16" customFormat="1" ht="20.100000000000001" customHeight="1">
      <c r="A118" s="213" t="s">
        <v>273</v>
      </c>
      <c r="B118" s="214"/>
      <c r="C118" s="215"/>
      <c r="D118" s="56" t="s">
        <v>172</v>
      </c>
      <c r="E118" s="109" t="s">
        <v>272</v>
      </c>
      <c r="F118" s="50">
        <v>7</v>
      </c>
      <c r="G118" s="110" t="s">
        <v>49</v>
      </c>
      <c r="H118" s="53"/>
      <c r="I118" s="107">
        <v>196.38</v>
      </c>
      <c r="J118" s="52">
        <f>I118*J$2</f>
        <v>243.962874</v>
      </c>
      <c r="K118" s="48">
        <f>F118*J118</f>
        <v>1707.7401179999999</v>
      </c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</row>
    <row r="119" spans="1:39" s="16" customFormat="1" ht="20.100000000000001" customHeight="1">
      <c r="A119" s="213" t="s">
        <v>275</v>
      </c>
      <c r="B119" s="214"/>
      <c r="C119" s="215"/>
      <c r="D119" s="56" t="s">
        <v>173</v>
      </c>
      <c r="E119" s="109" t="s">
        <v>274</v>
      </c>
      <c r="F119" s="50">
        <v>6.54</v>
      </c>
      <c r="G119" s="110" t="s">
        <v>49</v>
      </c>
      <c r="H119" s="53"/>
      <c r="I119" s="107">
        <v>1069.56</v>
      </c>
      <c r="J119" s="52">
        <f>I119*J$2</f>
        <v>1328.7143879999999</v>
      </c>
      <c r="K119" s="48">
        <f>F119*J119</f>
        <v>8689.7920975199995</v>
      </c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</row>
    <row r="120" spans="1:39" s="16" customFormat="1" ht="20.100000000000001" customHeight="1">
      <c r="A120" s="213"/>
      <c r="B120" s="214"/>
      <c r="C120" s="215"/>
      <c r="D120" s="56"/>
      <c r="E120" s="111" t="s">
        <v>9</v>
      </c>
      <c r="F120" s="50"/>
      <c r="G120" s="110"/>
      <c r="H120" s="53"/>
      <c r="I120" s="107"/>
      <c r="J120" s="52"/>
      <c r="K120" s="51">
        <f>SUM(K117:K119)</f>
        <v>13361.908475519998</v>
      </c>
      <c r="L120" s="140"/>
      <c r="M120" s="140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</row>
    <row r="121" spans="1:39" s="16" customFormat="1" ht="20.100000000000001" customHeight="1">
      <c r="A121" s="216" t="s">
        <v>37</v>
      </c>
      <c r="B121" s="217"/>
      <c r="C121" s="218"/>
      <c r="D121" s="55">
        <v>13</v>
      </c>
      <c r="E121" s="112" t="s">
        <v>38</v>
      </c>
      <c r="F121" s="114"/>
      <c r="G121" s="110"/>
      <c r="H121" s="114"/>
      <c r="I121" s="107"/>
      <c r="J121" s="52"/>
      <c r="K121" s="48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</row>
    <row r="122" spans="1:39" s="16" customFormat="1" ht="20.100000000000001" customHeight="1">
      <c r="A122" s="213">
        <v>9537</v>
      </c>
      <c r="B122" s="214"/>
      <c r="C122" s="215"/>
      <c r="D122" s="106" t="s">
        <v>174</v>
      </c>
      <c r="E122" s="105" t="s">
        <v>47</v>
      </c>
      <c r="F122" s="114">
        <v>718.42</v>
      </c>
      <c r="G122" s="110" t="s">
        <v>49</v>
      </c>
      <c r="H122" s="114">
        <v>1.93</v>
      </c>
      <c r="I122" s="107">
        <v>2.0699999999999998</v>
      </c>
      <c r="J122" s="52">
        <f>I122*J$2</f>
        <v>2.5715609999999995</v>
      </c>
      <c r="K122" s="48">
        <f>F122*J122</f>
        <v>1847.4608536199996</v>
      </c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</row>
    <row r="123" spans="1:39" s="5" customFormat="1" ht="20.100000000000001" customHeight="1">
      <c r="A123" s="204"/>
      <c r="B123" s="205"/>
      <c r="C123" s="206"/>
      <c r="D123" s="106"/>
      <c r="E123" s="111" t="s">
        <v>9</v>
      </c>
      <c r="F123" s="114"/>
      <c r="G123" s="110"/>
      <c r="H123" s="114"/>
      <c r="I123" s="107"/>
      <c r="J123" s="48"/>
      <c r="K123" s="51">
        <f>SUM(K122)</f>
        <v>1847.4608536199996</v>
      </c>
      <c r="L123" s="141"/>
      <c r="M123" s="141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</row>
    <row r="124" spans="1:39" s="5" customFormat="1" ht="20.100000000000001" customHeight="1">
      <c r="A124" s="213"/>
      <c r="B124" s="214"/>
      <c r="C124" s="215"/>
      <c r="D124" s="106"/>
      <c r="E124" s="111"/>
      <c r="F124" s="132"/>
      <c r="G124" s="110"/>
      <c r="H124" s="114"/>
      <c r="I124" s="107"/>
      <c r="J124" s="64"/>
      <c r="K124" s="51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</row>
    <row r="125" spans="1:39" s="5" customFormat="1" ht="20.100000000000001" customHeight="1">
      <c r="A125" s="213"/>
      <c r="B125" s="214"/>
      <c r="C125" s="215"/>
      <c r="D125" s="106"/>
      <c r="E125" s="111"/>
      <c r="F125" s="132"/>
      <c r="G125" s="110"/>
      <c r="H125" s="114"/>
      <c r="I125" s="107"/>
      <c r="J125" s="64"/>
      <c r="K125" s="51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</row>
    <row r="126" spans="1:39" s="5" customFormat="1" ht="20.100000000000001" customHeight="1">
      <c r="A126" s="66"/>
      <c r="B126" s="67"/>
      <c r="C126" s="68"/>
      <c r="D126" s="69"/>
      <c r="E126" s="70" t="s">
        <v>10</v>
      </c>
      <c r="F126" s="71"/>
      <c r="G126" s="72"/>
      <c r="H126" s="71"/>
      <c r="I126" s="71"/>
      <c r="J126" s="71"/>
      <c r="K126" s="31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</row>
    <row r="127" spans="1:39" s="5" customFormat="1" ht="20.100000000000001" customHeight="1">
      <c r="A127" s="66"/>
      <c r="B127" s="73"/>
      <c r="C127" s="74"/>
      <c r="D127" s="223" t="s">
        <v>11</v>
      </c>
      <c r="E127" s="224"/>
      <c r="F127" s="75"/>
      <c r="G127" s="76"/>
      <c r="H127" s="75"/>
      <c r="I127" s="75"/>
      <c r="J127" s="75"/>
      <c r="K127" s="34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</row>
    <row r="128" spans="1:39" s="5" customFormat="1" ht="20.100000000000001" customHeight="1">
      <c r="A128" s="66"/>
      <c r="B128" s="73"/>
      <c r="C128" s="74"/>
      <c r="D128" s="221" t="s">
        <v>237</v>
      </c>
      <c r="E128" s="222"/>
      <c r="F128" s="75"/>
      <c r="G128" s="76"/>
      <c r="H128" s="75"/>
      <c r="I128" s="75"/>
      <c r="J128" s="75"/>
      <c r="K128" s="34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</row>
    <row r="129" spans="1:39" s="5" customFormat="1" ht="20.100000000000001" customHeight="1">
      <c r="A129" s="66"/>
      <c r="B129" s="73"/>
      <c r="C129" s="74"/>
      <c r="D129" s="238" t="s">
        <v>301</v>
      </c>
      <c r="E129" s="239"/>
      <c r="F129" s="203" t="s">
        <v>299</v>
      </c>
      <c r="G129" s="203"/>
      <c r="H129" s="75"/>
      <c r="I129" s="75"/>
      <c r="J129" s="75"/>
      <c r="K129" s="34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</row>
    <row r="130" spans="1:39" s="5" customFormat="1" ht="20.100000000000001" customHeight="1">
      <c r="A130" s="66"/>
      <c r="B130" s="73"/>
      <c r="C130" s="74"/>
      <c r="D130" s="36" t="s">
        <v>238</v>
      </c>
      <c r="E130" s="36"/>
      <c r="F130" s="78" t="s">
        <v>14</v>
      </c>
      <c r="G130" s="78"/>
      <c r="H130" s="78"/>
      <c r="I130" s="78"/>
      <c r="J130" s="78"/>
      <c r="K130" s="38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</row>
    <row r="131" spans="1:39" s="5" customFormat="1" ht="20.100000000000001" customHeight="1">
      <c r="A131" s="66"/>
      <c r="B131" s="73"/>
      <c r="C131" s="74"/>
      <c r="D131" s="79" t="s">
        <v>2</v>
      </c>
      <c r="E131" s="80" t="s">
        <v>3</v>
      </c>
      <c r="F131" s="81" t="s">
        <v>4</v>
      </c>
      <c r="G131" s="81" t="s">
        <v>8</v>
      </c>
      <c r="H131" s="81" t="s">
        <v>5</v>
      </c>
      <c r="I131" s="81" t="s">
        <v>5</v>
      </c>
      <c r="J131" s="81"/>
      <c r="K131" s="41" t="s">
        <v>7</v>
      </c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</row>
    <row r="132" spans="1:39" s="5" customFormat="1" ht="20.100000000000001" customHeight="1" thickBot="1">
      <c r="A132" s="66"/>
      <c r="B132" s="73"/>
      <c r="C132" s="74"/>
      <c r="D132" s="82"/>
      <c r="E132" s="83"/>
      <c r="F132" s="84"/>
      <c r="G132" s="85"/>
      <c r="H132" s="85" t="s">
        <v>6</v>
      </c>
      <c r="I132" s="85" t="s">
        <v>6</v>
      </c>
      <c r="J132" s="85"/>
      <c r="K132" s="46" t="s">
        <v>6</v>
      </c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</row>
    <row r="133" spans="1:39" s="5" customFormat="1" ht="20.100000000000001" customHeight="1" thickTop="1">
      <c r="A133" s="66"/>
      <c r="B133" s="73"/>
      <c r="C133" s="74"/>
      <c r="D133" s="86"/>
      <c r="E133" s="87" t="s">
        <v>16</v>
      </c>
      <c r="F133" s="63"/>
      <c r="G133" s="62"/>
      <c r="H133" s="63"/>
      <c r="I133" s="88"/>
      <c r="J133" s="88"/>
      <c r="K133" s="48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</row>
    <row r="134" spans="1:39" s="5" customFormat="1" ht="20.100000000000001" customHeight="1">
      <c r="A134" s="66"/>
      <c r="B134" s="73"/>
      <c r="C134" s="74"/>
      <c r="D134" s="86">
        <v>1</v>
      </c>
      <c r="E134" s="89" t="s">
        <v>19</v>
      </c>
      <c r="F134" s="63"/>
      <c r="G134" s="62"/>
      <c r="H134" s="63"/>
      <c r="I134" s="88"/>
      <c r="J134" s="88"/>
      <c r="K134" s="48">
        <f>K16</f>
        <v>5907.0931437300005</v>
      </c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</row>
    <row r="135" spans="1:39" s="5" customFormat="1" ht="20.100000000000001" customHeight="1">
      <c r="A135" s="66"/>
      <c r="B135" s="73"/>
      <c r="C135" s="74"/>
      <c r="D135" s="104">
        <f>1+D132</f>
        <v>1</v>
      </c>
      <c r="E135" s="89" t="s">
        <v>152</v>
      </c>
      <c r="F135" s="63"/>
      <c r="G135" s="62"/>
      <c r="H135" s="63"/>
      <c r="I135" s="88"/>
      <c r="J135" s="88"/>
      <c r="K135" s="48">
        <f>K27</f>
        <v>21980.670331319998</v>
      </c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</row>
    <row r="136" spans="1:39" s="5" customFormat="1" ht="20.100000000000001" customHeight="1">
      <c r="A136" s="66"/>
      <c r="B136" s="73"/>
      <c r="C136" s="74"/>
      <c r="D136" s="104">
        <v>3</v>
      </c>
      <c r="E136" s="89" t="s">
        <v>153</v>
      </c>
      <c r="F136" s="63"/>
      <c r="G136" s="62"/>
      <c r="H136" s="63"/>
      <c r="I136" s="88"/>
      <c r="J136" s="88"/>
      <c r="K136" s="48">
        <f>K33</f>
        <v>8901.9884909100001</v>
      </c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</row>
    <row r="137" spans="1:39" s="5" customFormat="1" ht="20.100000000000001" customHeight="1">
      <c r="A137" s="66"/>
      <c r="B137" s="73"/>
      <c r="C137" s="74"/>
      <c r="D137" s="104">
        <v>4</v>
      </c>
      <c r="E137" s="89" t="s">
        <v>282</v>
      </c>
      <c r="F137" s="63"/>
      <c r="G137" s="62"/>
      <c r="H137" s="63"/>
      <c r="I137" s="88"/>
      <c r="J137" s="88"/>
      <c r="K137" s="48">
        <f>K48</f>
        <v>16280.242116000001</v>
      </c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</row>
    <row r="138" spans="1:39" s="5" customFormat="1" ht="20.100000000000001" customHeight="1">
      <c r="A138" s="66"/>
      <c r="B138" s="73"/>
      <c r="C138" s="74"/>
      <c r="D138" s="104">
        <v>5</v>
      </c>
      <c r="E138" s="93" t="s">
        <v>32</v>
      </c>
      <c r="F138" s="91"/>
      <c r="G138" s="92"/>
      <c r="H138" s="91"/>
      <c r="I138" s="64"/>
      <c r="J138" s="64"/>
      <c r="K138" s="48">
        <f>K52</f>
        <v>21465.975006000001</v>
      </c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</row>
    <row r="139" spans="1:39" s="5" customFormat="1" ht="20.100000000000001" customHeight="1">
      <c r="A139" s="66"/>
      <c r="B139" s="73"/>
      <c r="C139" s="74"/>
      <c r="D139" s="104">
        <v>6</v>
      </c>
      <c r="E139" s="94" t="s">
        <v>29</v>
      </c>
      <c r="F139" s="91"/>
      <c r="G139" s="92"/>
      <c r="H139" s="91"/>
      <c r="I139" s="64"/>
      <c r="J139" s="64"/>
      <c r="K139" s="48">
        <f>K63</f>
        <v>50385.401174159997</v>
      </c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</row>
    <row r="140" spans="1:39" s="5" customFormat="1" ht="20.100000000000001" customHeight="1">
      <c r="A140" s="66"/>
      <c r="B140" s="73"/>
      <c r="C140" s="74"/>
      <c r="D140" s="60">
        <v>7</v>
      </c>
      <c r="E140" s="94" t="s">
        <v>30</v>
      </c>
      <c r="F140" s="91"/>
      <c r="G140" s="92"/>
      <c r="H140" s="91"/>
      <c r="I140" s="64"/>
      <c r="J140" s="64"/>
      <c r="K140" s="48">
        <f>K75</f>
        <v>40398.024117809997</v>
      </c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</row>
    <row r="141" spans="1:39" s="5" customFormat="1" ht="20.100000000000001" customHeight="1">
      <c r="A141" s="66"/>
      <c r="B141" s="73"/>
      <c r="C141" s="74"/>
      <c r="D141" s="60">
        <f>1+D140</f>
        <v>8</v>
      </c>
      <c r="E141" s="94" t="s">
        <v>228</v>
      </c>
      <c r="F141" s="91"/>
      <c r="G141" s="92"/>
      <c r="H141" s="91"/>
      <c r="I141" s="64"/>
      <c r="J141" s="64"/>
      <c r="K141" s="48">
        <f>K90</f>
        <v>11940.639756</v>
      </c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</row>
    <row r="142" spans="1:39" s="5" customFormat="1" ht="20.100000000000001" customHeight="1">
      <c r="A142" s="66"/>
      <c r="B142" s="73"/>
      <c r="C142" s="73"/>
      <c r="D142" s="60">
        <v>9</v>
      </c>
      <c r="E142" s="94" t="s">
        <v>33</v>
      </c>
      <c r="F142" s="91"/>
      <c r="G142" s="92"/>
      <c r="H142" s="91"/>
      <c r="I142" s="64"/>
      <c r="J142" s="64"/>
      <c r="K142" s="48">
        <f>K103</f>
        <v>54472.802720400003</v>
      </c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</row>
    <row r="143" spans="1:39" s="5" customFormat="1" ht="20.100000000000001" customHeight="1">
      <c r="A143" s="66"/>
      <c r="B143" s="73"/>
      <c r="C143" s="73"/>
      <c r="D143" s="60">
        <v>10</v>
      </c>
      <c r="E143" s="94" t="s">
        <v>34</v>
      </c>
      <c r="F143" s="91"/>
      <c r="G143" s="92"/>
      <c r="H143" s="91"/>
      <c r="I143" s="88"/>
      <c r="J143" s="88"/>
      <c r="K143" s="48">
        <f>K109</f>
        <v>46055.054942999996</v>
      </c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</row>
    <row r="144" spans="1:39" s="5" customFormat="1" ht="20.100000000000001" customHeight="1">
      <c r="A144" s="66"/>
      <c r="B144" s="73"/>
      <c r="C144" s="73"/>
      <c r="D144" s="60">
        <v>11</v>
      </c>
      <c r="E144" s="94" t="s">
        <v>36</v>
      </c>
      <c r="F144" s="63"/>
      <c r="G144" s="92"/>
      <c r="H144" s="91"/>
      <c r="I144" s="88"/>
      <c r="J144" s="88"/>
      <c r="K144" s="48">
        <f>K115</f>
        <v>25651.177365120002</v>
      </c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</row>
    <row r="145" spans="1:39" s="5" customFormat="1" ht="20.100000000000001" customHeight="1">
      <c r="A145" s="66"/>
      <c r="B145" s="73"/>
      <c r="C145" s="73"/>
      <c r="D145" s="60">
        <v>12</v>
      </c>
      <c r="E145" s="94" t="s">
        <v>57</v>
      </c>
      <c r="F145" s="63"/>
      <c r="G145" s="92"/>
      <c r="H145" s="91"/>
      <c r="I145" s="88"/>
      <c r="J145" s="88"/>
      <c r="K145" s="48">
        <f>K120</f>
        <v>13361.908475519998</v>
      </c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</row>
    <row r="146" spans="1:39" s="5" customFormat="1" ht="20.100000000000001" customHeight="1">
      <c r="A146" s="234"/>
      <c r="B146" s="95"/>
      <c r="C146" s="234"/>
      <c r="D146" s="60">
        <v>13</v>
      </c>
      <c r="E146" s="94" t="s">
        <v>39</v>
      </c>
      <c r="F146" s="64"/>
      <c r="G146" s="92"/>
      <c r="H146" s="63"/>
      <c r="I146" s="88"/>
      <c r="J146" s="88"/>
      <c r="K146" s="48">
        <f>K123</f>
        <v>1847.4608536199996</v>
      </c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</row>
    <row r="147" spans="1:39" s="5" customFormat="1" ht="20.100000000000001" customHeight="1">
      <c r="A147" s="234"/>
      <c r="B147" s="95"/>
      <c r="C147" s="234"/>
      <c r="D147" s="60"/>
      <c r="E147" s="96" t="s">
        <v>15</v>
      </c>
      <c r="F147" s="64"/>
      <c r="G147" s="62"/>
      <c r="H147" s="63"/>
      <c r="I147" s="88"/>
      <c r="J147" s="88"/>
      <c r="K147" s="51">
        <f>SUM(K134:K146)</f>
        <v>318648.43849358999</v>
      </c>
      <c r="L147" s="141"/>
      <c r="M147" s="141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</row>
    <row r="148" spans="1:39" s="5" customFormat="1" ht="20.100000000000001" customHeight="1">
      <c r="A148" s="234"/>
      <c r="B148" s="97"/>
      <c r="C148" s="234"/>
      <c r="D148" s="60"/>
      <c r="E148" s="98"/>
      <c r="F148" s="64"/>
      <c r="G148" s="62"/>
      <c r="H148" s="63"/>
      <c r="I148" s="88"/>
      <c r="J148" s="88"/>
      <c r="K148" s="64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</row>
    <row r="149" spans="1:39" s="5" customFormat="1" ht="20.100000000000001" customHeight="1">
      <c r="A149" s="234"/>
      <c r="B149" s="97"/>
      <c r="C149" s="234"/>
      <c r="D149" s="60"/>
      <c r="E149" s="89" t="s">
        <v>40</v>
      </c>
      <c r="F149" s="64"/>
      <c r="G149" s="62"/>
      <c r="H149" s="63"/>
      <c r="I149" s="88"/>
      <c r="J149" s="88"/>
      <c r="K149" s="64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</row>
    <row r="150" spans="1:39" s="5" customFormat="1" ht="20.100000000000001" customHeight="1">
      <c r="A150" s="234"/>
      <c r="B150" s="97"/>
      <c r="C150" s="234"/>
      <c r="D150" s="60"/>
      <c r="E150" s="94" t="s">
        <v>87</v>
      </c>
      <c r="F150" s="64"/>
      <c r="G150" s="62"/>
      <c r="H150" s="63"/>
      <c r="I150" s="88"/>
      <c r="J150" s="88"/>
      <c r="K150" s="64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</row>
    <row r="151" spans="1:39" s="5" customFormat="1" ht="20.100000000000001" customHeight="1">
      <c r="A151" s="99"/>
      <c r="B151" s="97"/>
      <c r="C151" s="97"/>
      <c r="D151" s="100"/>
      <c r="E151" s="94" t="s">
        <v>83</v>
      </c>
      <c r="F151" s="101"/>
      <c r="G151" s="62"/>
      <c r="H151" s="101"/>
      <c r="I151" s="88"/>
      <c r="J151" s="88"/>
      <c r="K151" s="64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</row>
    <row r="152" spans="1:39" s="5" customFormat="1" ht="20.100000000000001" customHeight="1">
      <c r="A152" s="99"/>
      <c r="B152" s="97"/>
      <c r="C152" s="97"/>
      <c r="D152" s="60"/>
      <c r="E152" s="94" t="s">
        <v>41</v>
      </c>
      <c r="F152" s="101"/>
      <c r="G152" s="62"/>
      <c r="H152" s="101"/>
      <c r="I152" s="88"/>
      <c r="J152" s="88"/>
      <c r="K152" s="64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</row>
    <row r="153" spans="1:39" s="5" customFormat="1" ht="20.100000000000001" customHeight="1">
      <c r="A153" s="97"/>
      <c r="B153" s="97"/>
      <c r="C153" s="97"/>
      <c r="D153" s="60"/>
      <c r="E153" s="89" t="s">
        <v>42</v>
      </c>
      <c r="F153" s="64"/>
      <c r="G153" s="62"/>
      <c r="H153" s="64"/>
      <c r="I153" s="88"/>
      <c r="J153" s="88"/>
      <c r="K153" s="64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</row>
    <row r="154" spans="1:39" s="5" customFormat="1" ht="20.100000000000001" customHeight="1">
      <c r="A154" s="77"/>
      <c r="B154" s="97"/>
      <c r="C154" s="97"/>
      <c r="D154" s="60"/>
      <c r="E154" s="94"/>
      <c r="F154" s="64"/>
      <c r="G154" s="62"/>
      <c r="H154" s="64"/>
      <c r="I154" s="64"/>
      <c r="J154" s="64"/>
      <c r="K154" s="64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</row>
    <row r="155" spans="1:39" s="5" customFormat="1" ht="20.100000000000001" customHeight="1">
      <c r="A155" s="77"/>
      <c r="B155" s="97"/>
      <c r="C155" s="97"/>
      <c r="D155" s="60"/>
      <c r="E155" s="90"/>
      <c r="F155" s="64"/>
      <c r="G155" s="62"/>
      <c r="H155" s="64"/>
      <c r="I155" s="64"/>
      <c r="J155" s="64"/>
      <c r="K155" s="64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</row>
    <row r="156" spans="1:39" s="5" customFormat="1" ht="20.100000000000001" customHeight="1">
      <c r="A156" s="77"/>
      <c r="B156" s="97"/>
      <c r="C156" s="97"/>
      <c r="D156" s="60"/>
      <c r="E156" s="90"/>
      <c r="F156" s="64"/>
      <c r="G156" s="62"/>
      <c r="H156" s="64"/>
      <c r="I156" s="64"/>
      <c r="J156" s="64"/>
      <c r="K156" s="6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</row>
    <row r="157" spans="1:39" s="5" customFormat="1" ht="20.100000000000001" customHeight="1">
      <c r="A157" s="66"/>
      <c r="B157" s="73"/>
      <c r="C157" s="73"/>
      <c r="D157" s="90"/>
      <c r="E157" s="90"/>
      <c r="F157" s="90"/>
      <c r="G157" s="90"/>
      <c r="H157" s="90"/>
      <c r="I157" s="90"/>
      <c r="J157" s="90"/>
      <c r="K157" s="90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</row>
    <row r="158" spans="1:39" s="5" customFormat="1" ht="20.100000000000001" customHeight="1">
      <c r="A158" s="66"/>
      <c r="B158" s="73"/>
      <c r="C158" s="73"/>
      <c r="D158" s="90"/>
      <c r="E158" s="90"/>
      <c r="F158" s="90"/>
      <c r="G158" s="90"/>
      <c r="H158" s="90"/>
      <c r="I158" s="90"/>
      <c r="J158" s="90"/>
      <c r="K158" s="90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</row>
    <row r="159" spans="1:39" s="5" customFormat="1" ht="20.100000000000001" customHeight="1">
      <c r="A159" s="66"/>
      <c r="B159" s="73"/>
      <c r="C159" s="74"/>
      <c r="D159" s="100"/>
      <c r="E159" s="61"/>
      <c r="F159" s="91"/>
      <c r="G159" s="92"/>
      <c r="H159" s="91"/>
      <c r="I159" s="64"/>
      <c r="J159" s="64"/>
      <c r="K159" s="65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</row>
    <row r="160" spans="1:39" s="5" customFormat="1" ht="20.100000000000001" customHeight="1">
      <c r="A160" s="66"/>
      <c r="B160" s="73"/>
      <c r="C160" s="74"/>
      <c r="D160" s="100"/>
      <c r="E160" s="61"/>
      <c r="F160" s="91"/>
      <c r="G160" s="92"/>
      <c r="H160" s="91"/>
      <c r="I160" s="64"/>
      <c r="J160" s="64"/>
      <c r="K160" s="65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</row>
    <row r="161" spans="1:39" ht="1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10"/>
      <c r="M161" s="10"/>
    </row>
    <row r="162" spans="1:39" ht="15" customHeight="1">
      <c r="A162" s="4"/>
      <c r="B162" s="4"/>
      <c r="C162" s="4"/>
      <c r="D162" s="4"/>
      <c r="F162" s="4"/>
      <c r="G162" s="4"/>
      <c r="H162" s="4"/>
      <c r="I162" s="4"/>
      <c r="J162" s="4"/>
      <c r="K162" s="4"/>
      <c r="L162" s="10"/>
      <c r="M162" s="10"/>
    </row>
    <row r="163" spans="1:39" ht="15" customHeight="1">
      <c r="A163" s="4"/>
      <c r="B163" s="4"/>
      <c r="C163" s="4"/>
      <c r="D163" s="4"/>
      <c r="F163" s="4"/>
      <c r="G163" s="4"/>
      <c r="H163" s="4"/>
      <c r="I163" s="4"/>
      <c r="J163" s="4"/>
      <c r="K163" s="4"/>
      <c r="L163" s="10"/>
      <c r="M163" s="10"/>
    </row>
    <row r="164" spans="1:39" ht="15" customHeight="1">
      <c r="A164" s="4"/>
      <c r="B164" s="4"/>
      <c r="C164" s="4"/>
      <c r="D164" s="4"/>
      <c r="F164" s="4"/>
      <c r="G164" s="4"/>
      <c r="H164" s="4"/>
      <c r="I164" s="4"/>
      <c r="J164" s="4"/>
      <c r="K164" s="4"/>
      <c r="L164" s="10"/>
      <c r="M164" s="10"/>
    </row>
    <row r="165" spans="1:39" ht="15" customHeight="1">
      <c r="A165" s="4"/>
      <c r="B165" s="4"/>
      <c r="C165" s="4"/>
      <c r="D165" s="4"/>
      <c r="F165" s="4"/>
      <c r="G165" s="4"/>
      <c r="H165" s="4"/>
      <c r="I165" s="4"/>
      <c r="J165" s="4"/>
      <c r="K165" s="4"/>
      <c r="L165" s="10"/>
      <c r="M165" s="10"/>
    </row>
    <row r="166" spans="1:39" ht="15" customHeight="1">
      <c r="A166" s="4"/>
      <c r="B166" s="4"/>
      <c r="C166" s="4"/>
      <c r="D166" s="4"/>
      <c r="F166" s="4"/>
      <c r="G166" s="4"/>
      <c r="H166" s="4"/>
      <c r="I166" s="4"/>
      <c r="J166" s="4"/>
      <c r="K166" s="4"/>
      <c r="L166" s="10"/>
      <c r="M166" s="10"/>
    </row>
    <row r="167" spans="1:39" ht="15" customHeight="1">
      <c r="A167" s="4"/>
      <c r="B167" s="4"/>
      <c r="C167" s="4"/>
      <c r="D167" s="4"/>
      <c r="F167" s="4"/>
      <c r="G167" s="4"/>
      <c r="H167" s="4"/>
      <c r="I167" s="4"/>
      <c r="J167" s="4"/>
      <c r="K167" s="4"/>
      <c r="L167" s="10"/>
      <c r="M167" s="10"/>
    </row>
    <row r="168" spans="1:39" ht="15" customHeight="1">
      <c r="A168" s="4"/>
      <c r="B168" s="4"/>
      <c r="C168" s="4"/>
      <c r="D168" s="4"/>
      <c r="F168" s="4"/>
      <c r="G168" s="4"/>
      <c r="H168" s="4"/>
      <c r="I168" s="4"/>
      <c r="J168" s="4"/>
      <c r="K168" s="4"/>
      <c r="L168" s="10"/>
      <c r="M168" s="10"/>
    </row>
    <row r="169" spans="1:39" ht="15" customHeight="1">
      <c r="A169" s="4"/>
      <c r="B169" s="4"/>
      <c r="C169" s="4"/>
      <c r="D169" s="4"/>
      <c r="F169" s="4"/>
      <c r="G169" s="4"/>
      <c r="H169" s="4"/>
      <c r="I169" s="4"/>
      <c r="J169" s="4"/>
      <c r="K169" s="4"/>
    </row>
    <row r="170" spans="1:39" s="8" customFormat="1" ht="1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</row>
    <row r="171" spans="1:39" s="5" customFormat="1" ht="1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</row>
    <row r="172" spans="1:39" ht="15" customHeight="1">
      <c r="A172" s="4"/>
      <c r="B172" s="4"/>
      <c r="C172" s="4"/>
      <c r="D172" s="4"/>
      <c r="F172" s="4"/>
      <c r="G172" s="4"/>
      <c r="H172" s="4"/>
      <c r="I172" s="4"/>
      <c r="J172" s="4"/>
      <c r="K172" s="4"/>
    </row>
    <row r="173" spans="1:39" ht="15" customHeight="1">
      <c r="A173" s="4"/>
      <c r="B173" s="4"/>
      <c r="C173" s="4"/>
      <c r="D173" s="4"/>
      <c r="F173" s="4"/>
      <c r="G173" s="4"/>
      <c r="H173" s="4"/>
      <c r="I173" s="4"/>
      <c r="J173" s="4"/>
      <c r="K173" s="4"/>
    </row>
    <row r="174" spans="1:39" ht="15" customHeight="1">
      <c r="A174" s="4"/>
      <c r="B174" s="4"/>
      <c r="C174" s="4"/>
      <c r="D174" s="4"/>
      <c r="F174" s="4"/>
      <c r="G174" s="4"/>
      <c r="H174" s="4"/>
      <c r="I174" s="4"/>
      <c r="J174" s="4"/>
      <c r="K174" s="4"/>
    </row>
    <row r="175" spans="1:39" ht="15" customHeight="1">
      <c r="A175" s="4"/>
      <c r="B175" s="4"/>
      <c r="C175" s="4"/>
      <c r="D175" s="4"/>
      <c r="F175" s="4"/>
      <c r="G175" s="4"/>
      <c r="H175" s="4"/>
      <c r="I175" s="4"/>
      <c r="J175" s="4"/>
      <c r="K175" s="4"/>
    </row>
    <row r="176" spans="1:39" ht="15" customHeight="1">
      <c r="A176" s="4"/>
      <c r="B176" s="4"/>
      <c r="C176" s="4"/>
      <c r="D176" s="4"/>
      <c r="F176" s="4"/>
      <c r="G176" s="4"/>
      <c r="H176" s="4"/>
      <c r="I176" s="4"/>
      <c r="J176" s="4"/>
      <c r="K176" s="4"/>
    </row>
    <row r="177" spans="1:11" ht="15" customHeight="1">
      <c r="A177" s="4"/>
      <c r="B177" s="4"/>
      <c r="C177" s="4"/>
      <c r="D177" s="4"/>
      <c r="F177" s="4"/>
      <c r="G177" s="4"/>
      <c r="H177" s="4"/>
      <c r="I177" s="4"/>
      <c r="J177" s="4"/>
      <c r="K177" s="4"/>
    </row>
    <row r="178" spans="1:11" ht="15" customHeight="1">
      <c r="A178" s="4"/>
      <c r="B178" s="4"/>
      <c r="C178" s="4"/>
      <c r="D178" s="4"/>
      <c r="F178" s="4"/>
      <c r="G178" s="4"/>
      <c r="H178" s="4"/>
      <c r="I178" s="4"/>
      <c r="J178" s="4"/>
      <c r="K178" s="4"/>
    </row>
    <row r="179" spans="1:11" ht="15" customHeight="1">
      <c r="A179" s="4"/>
      <c r="B179" s="4"/>
      <c r="C179" s="4"/>
      <c r="D179" s="4"/>
      <c r="F179" s="4"/>
      <c r="G179" s="4"/>
      <c r="H179" s="4"/>
      <c r="I179" s="4"/>
      <c r="J179" s="4"/>
      <c r="K179" s="4"/>
    </row>
    <row r="180" spans="1:11" ht="15" customHeight="1">
      <c r="A180" s="4"/>
      <c r="B180" s="4"/>
      <c r="C180" s="4"/>
      <c r="D180" s="4"/>
      <c r="F180" s="4"/>
      <c r="G180" s="4"/>
      <c r="H180" s="4"/>
      <c r="I180" s="4"/>
      <c r="J180" s="4"/>
      <c r="K180" s="4"/>
    </row>
    <row r="181" spans="1:11" ht="15" customHeight="1">
      <c r="A181" s="4"/>
      <c r="B181" s="4"/>
      <c r="C181" s="4"/>
      <c r="D181" s="4"/>
      <c r="F181" s="4"/>
      <c r="G181" s="4"/>
      <c r="H181" s="4"/>
      <c r="I181" s="4"/>
      <c r="J181" s="4"/>
      <c r="K181" s="4"/>
    </row>
    <row r="182" spans="1:11" ht="15" customHeight="1">
      <c r="A182" s="4"/>
      <c r="B182" s="4"/>
      <c r="C182" s="4"/>
      <c r="D182" s="4"/>
      <c r="F182" s="4"/>
      <c r="G182" s="4"/>
      <c r="H182" s="4"/>
      <c r="I182" s="4"/>
      <c r="J182" s="4"/>
      <c r="K182" s="4"/>
    </row>
    <row r="183" spans="1:11" ht="1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15" customHeight="1">
      <c r="A185" s="4"/>
      <c r="B185" s="4"/>
      <c r="C185" s="4"/>
      <c r="D185" s="4"/>
      <c r="F185" s="4"/>
      <c r="G185" s="4"/>
      <c r="H185" s="4"/>
      <c r="I185" s="4"/>
      <c r="J185" s="4"/>
      <c r="K185" s="4"/>
    </row>
    <row r="186" spans="1:11" ht="15" customHeight="1">
      <c r="A186" s="4"/>
      <c r="B186" s="4"/>
      <c r="C186" s="4"/>
      <c r="D186" s="4"/>
      <c r="F186" s="4"/>
      <c r="G186" s="4"/>
      <c r="H186" s="4"/>
      <c r="I186" s="4"/>
      <c r="J186" s="4"/>
      <c r="K186" s="4"/>
    </row>
    <row r="187" spans="1:11" ht="15" customHeight="1">
      <c r="A187" s="4"/>
      <c r="B187" s="4"/>
      <c r="C187" s="4"/>
      <c r="D187" s="4"/>
      <c r="F187" s="4"/>
      <c r="G187" s="4"/>
      <c r="H187" s="4"/>
      <c r="I187" s="4"/>
      <c r="J187" s="4"/>
      <c r="K187" s="4"/>
    </row>
    <row r="188" spans="1:11" ht="1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15" customHeight="1">
      <c r="A189" s="4"/>
      <c r="B189" s="4"/>
      <c r="C189" s="4"/>
      <c r="D189" s="4"/>
      <c r="F189" s="4"/>
      <c r="G189" s="4"/>
      <c r="H189" s="4"/>
      <c r="I189" s="4"/>
      <c r="J189" s="4"/>
      <c r="K189" s="4"/>
    </row>
    <row r="190" spans="1:11" ht="15" customHeight="1">
      <c r="A190" s="4"/>
      <c r="B190" s="4"/>
      <c r="C190" s="4"/>
      <c r="D190" s="4"/>
      <c r="F190" s="4"/>
      <c r="G190" s="4"/>
      <c r="H190" s="4"/>
      <c r="I190" s="4"/>
      <c r="J190" s="4"/>
      <c r="K190" s="4"/>
    </row>
    <row r="191" spans="1:11" ht="15" customHeight="1">
      <c r="A191" s="4"/>
      <c r="B191" s="4"/>
      <c r="C191" s="4"/>
      <c r="D191" s="4"/>
      <c r="F191" s="4"/>
      <c r="G191" s="4"/>
      <c r="H191" s="4"/>
      <c r="I191" s="4"/>
      <c r="J191" s="4"/>
      <c r="K191" s="4"/>
    </row>
    <row r="192" spans="1:11" ht="15" customHeight="1">
      <c r="A192" s="4"/>
      <c r="B192" s="4"/>
      <c r="C192" s="4"/>
      <c r="D192" s="4"/>
      <c r="F192" s="4"/>
      <c r="G192" s="4"/>
      <c r="H192" s="4"/>
      <c r="I192" s="4"/>
      <c r="J192" s="4"/>
      <c r="K192" s="4"/>
    </row>
    <row r="193" spans="1:39" s="8" customFormat="1" ht="1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</row>
    <row r="194" spans="1:39" s="8" customFormat="1" ht="1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</row>
    <row r="195" spans="1:39" ht="15" customHeight="1">
      <c r="A195" s="4"/>
      <c r="B195" s="4"/>
      <c r="C195" s="4"/>
      <c r="D195" s="4"/>
      <c r="F195" s="4"/>
      <c r="G195" s="4"/>
      <c r="H195" s="4"/>
      <c r="I195" s="4"/>
      <c r="J195" s="4"/>
      <c r="K195" s="4"/>
    </row>
    <row r="196" spans="1:39" ht="15" customHeight="1">
      <c r="A196" s="4"/>
      <c r="B196" s="4"/>
      <c r="C196" s="4"/>
      <c r="D196" s="4"/>
      <c r="F196" s="4"/>
      <c r="G196" s="4"/>
      <c r="H196" s="4"/>
      <c r="I196" s="4"/>
      <c r="J196" s="4"/>
      <c r="K196" s="4"/>
    </row>
    <row r="197" spans="1:39" ht="15" customHeight="1">
      <c r="A197" s="4"/>
      <c r="B197" s="4"/>
      <c r="C197" s="4"/>
      <c r="D197" s="4"/>
      <c r="F197" s="4"/>
      <c r="G197" s="4"/>
      <c r="H197" s="4"/>
      <c r="I197" s="4"/>
      <c r="J197" s="4"/>
      <c r="K197" s="4"/>
    </row>
    <row r="198" spans="1:39" s="8" customFormat="1" ht="1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</row>
    <row r="199" spans="1:39" ht="15" customHeight="1">
      <c r="A199" s="4"/>
      <c r="B199" s="4"/>
      <c r="C199" s="4"/>
      <c r="D199" s="4"/>
      <c r="F199" s="4"/>
      <c r="G199" s="4"/>
      <c r="H199" s="4"/>
      <c r="I199" s="4"/>
      <c r="J199" s="4"/>
      <c r="K199" s="4"/>
    </row>
    <row r="200" spans="1:39" ht="15" customHeight="1">
      <c r="A200" s="4"/>
      <c r="B200" s="4"/>
      <c r="C200" s="4"/>
      <c r="D200" s="4"/>
      <c r="F200" s="4"/>
      <c r="G200" s="4"/>
      <c r="H200" s="4"/>
      <c r="I200" s="4"/>
      <c r="J200" s="4"/>
      <c r="K200" s="4"/>
    </row>
    <row r="201" spans="1:39" ht="15" customHeight="1">
      <c r="A201" s="4"/>
      <c r="B201" s="4"/>
      <c r="C201" s="4"/>
      <c r="D201" s="4"/>
      <c r="F201" s="4"/>
      <c r="G201" s="4"/>
      <c r="H201" s="4"/>
      <c r="I201" s="4"/>
      <c r="J201" s="4"/>
      <c r="K201" s="4"/>
    </row>
    <row r="202" spans="1:39" ht="15" customHeight="1">
      <c r="A202" s="4"/>
      <c r="B202" s="4"/>
      <c r="C202" s="4"/>
      <c r="D202" s="4"/>
      <c r="F202" s="4"/>
      <c r="G202" s="4"/>
      <c r="H202" s="4"/>
      <c r="I202" s="4"/>
      <c r="J202" s="4"/>
      <c r="K202" s="4"/>
    </row>
    <row r="203" spans="1:39" ht="15" customHeight="1">
      <c r="A203" s="4"/>
      <c r="B203" s="4"/>
      <c r="C203" s="4"/>
      <c r="D203" s="4"/>
      <c r="F203" s="4"/>
      <c r="G203" s="4"/>
      <c r="H203" s="4"/>
      <c r="I203" s="4"/>
      <c r="J203" s="4"/>
      <c r="K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</row>
    <row r="204" spans="1:39" ht="15" customHeight="1">
      <c r="A204" s="4"/>
      <c r="B204" s="4"/>
      <c r="C204" s="4"/>
      <c r="D204" s="4"/>
      <c r="F204" s="4"/>
      <c r="G204" s="4"/>
      <c r="H204" s="4"/>
      <c r="I204" s="4"/>
      <c r="J204" s="4"/>
      <c r="K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</row>
    <row r="205" spans="1:39" ht="15" customHeight="1">
      <c r="A205" s="4"/>
      <c r="B205" s="4"/>
      <c r="C205" s="4"/>
      <c r="D205" s="4"/>
      <c r="F205" s="4"/>
      <c r="G205" s="4"/>
      <c r="H205" s="4"/>
      <c r="I205" s="4"/>
      <c r="J205" s="4"/>
      <c r="K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</row>
    <row r="206" spans="1:39" ht="15" customHeight="1">
      <c r="A206" s="4"/>
      <c r="B206" s="4"/>
      <c r="C206" s="4"/>
      <c r="D206" s="4"/>
      <c r="F206" s="4"/>
      <c r="G206" s="4"/>
      <c r="H206" s="4"/>
      <c r="I206" s="4"/>
      <c r="J206" s="4"/>
      <c r="K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</row>
    <row r="207" spans="1:39" ht="15" customHeight="1">
      <c r="A207" s="4"/>
      <c r="B207" s="4"/>
      <c r="C207" s="4"/>
      <c r="D207" s="4"/>
      <c r="F207" s="4"/>
      <c r="G207" s="4"/>
      <c r="H207" s="4"/>
      <c r="I207" s="4"/>
      <c r="J207" s="4"/>
      <c r="K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</row>
    <row r="208" spans="1:39" ht="15" customHeight="1">
      <c r="A208" s="4"/>
      <c r="B208" s="4"/>
      <c r="C208" s="4"/>
      <c r="D208" s="4"/>
      <c r="F208" s="4"/>
      <c r="G208" s="4"/>
      <c r="H208" s="4"/>
      <c r="I208" s="4"/>
      <c r="J208" s="4"/>
      <c r="K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</row>
    <row r="209" spans="1:39" ht="15" customHeight="1">
      <c r="A209" s="4"/>
      <c r="B209" s="4"/>
      <c r="C209" s="4"/>
      <c r="D209" s="4"/>
      <c r="F209" s="4"/>
      <c r="G209" s="4"/>
      <c r="H209" s="4"/>
      <c r="I209" s="4"/>
      <c r="J209" s="4"/>
      <c r="K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</row>
    <row r="210" spans="1:39" ht="15" customHeight="1">
      <c r="A210" s="4"/>
      <c r="B210" s="4"/>
      <c r="C210" s="4"/>
      <c r="D210" s="4"/>
      <c r="F210" s="4"/>
      <c r="G210" s="4"/>
      <c r="H210" s="4"/>
      <c r="I210" s="4"/>
      <c r="J210" s="4"/>
      <c r="K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</row>
    <row r="211" spans="1:39" ht="15" customHeight="1">
      <c r="A211" s="4"/>
      <c r="B211" s="4"/>
      <c r="C211" s="4"/>
      <c r="D211" s="4"/>
      <c r="F211" s="4"/>
      <c r="G211" s="4"/>
      <c r="H211" s="4"/>
      <c r="I211" s="4"/>
      <c r="J211" s="4"/>
      <c r="K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</row>
    <row r="212" spans="1:39" ht="15" customHeight="1">
      <c r="A212" s="4"/>
      <c r="B212" s="4"/>
      <c r="C212" s="4"/>
      <c r="D212" s="4"/>
      <c r="F212" s="4"/>
      <c r="G212" s="4"/>
      <c r="H212" s="4"/>
      <c r="I212" s="4"/>
      <c r="J212" s="4"/>
      <c r="K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</row>
    <row r="213" spans="1:39" ht="15" customHeight="1">
      <c r="A213" s="4"/>
      <c r="B213" s="4"/>
      <c r="C213" s="4"/>
      <c r="D213" s="4"/>
      <c r="F213" s="4"/>
      <c r="G213" s="4"/>
      <c r="H213" s="4"/>
      <c r="I213" s="4"/>
      <c r="J213" s="4"/>
      <c r="K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</row>
    <row r="214" spans="1:39" ht="15" customHeight="1">
      <c r="A214" s="4"/>
      <c r="B214" s="4"/>
      <c r="C214" s="4"/>
      <c r="D214" s="4"/>
      <c r="F214" s="4"/>
      <c r="G214" s="4"/>
      <c r="H214" s="4"/>
      <c r="I214" s="4"/>
      <c r="J214" s="4"/>
      <c r="K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</row>
    <row r="215" spans="1:39" ht="15" customHeight="1">
      <c r="A215" s="4"/>
      <c r="B215" s="4"/>
      <c r="C215" s="4"/>
      <c r="D215" s="4"/>
      <c r="F215" s="4"/>
      <c r="G215" s="4"/>
      <c r="H215" s="4"/>
      <c r="I215" s="4"/>
      <c r="J215" s="4"/>
      <c r="K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</row>
    <row r="216" spans="1:39" ht="15" customHeight="1">
      <c r="A216" s="4"/>
      <c r="B216" s="4"/>
      <c r="C216" s="4"/>
      <c r="D216" s="4"/>
      <c r="F216" s="4"/>
      <c r="G216" s="4"/>
      <c r="H216" s="4"/>
      <c r="I216" s="4"/>
      <c r="J216" s="4"/>
      <c r="K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</row>
    <row r="217" spans="1:39" ht="15" customHeight="1">
      <c r="A217" s="4"/>
      <c r="B217" s="4"/>
      <c r="C217" s="4"/>
      <c r="D217" s="4"/>
      <c r="F217" s="4"/>
      <c r="G217" s="4"/>
      <c r="H217" s="4"/>
      <c r="I217" s="4"/>
      <c r="J217" s="4"/>
      <c r="K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</row>
    <row r="218" spans="1:39" ht="15" customHeight="1">
      <c r="A218" s="4"/>
      <c r="B218" s="4"/>
      <c r="C218" s="4"/>
      <c r="D218" s="4"/>
      <c r="F218" s="4"/>
      <c r="G218" s="4"/>
      <c r="H218" s="4"/>
      <c r="I218" s="4"/>
      <c r="J218" s="4"/>
      <c r="K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</row>
    <row r="219" spans="1:39" ht="15" customHeight="1">
      <c r="A219" s="4"/>
      <c r="B219" s="4"/>
      <c r="C219" s="4"/>
      <c r="D219" s="4"/>
      <c r="F219" s="4"/>
      <c r="G219" s="4"/>
      <c r="H219" s="4"/>
      <c r="I219" s="4"/>
      <c r="J219" s="4"/>
      <c r="K219" s="4"/>
    </row>
    <row r="220" spans="1:39" ht="15" customHeight="1">
      <c r="A220" s="4"/>
      <c r="B220" s="4"/>
      <c r="C220" s="4"/>
      <c r="D220" s="4"/>
      <c r="F220" s="4"/>
      <c r="G220" s="4"/>
      <c r="H220" s="4"/>
      <c r="I220" s="4"/>
      <c r="J220" s="4"/>
      <c r="K220" s="4"/>
    </row>
    <row r="221" spans="1:39" ht="15" customHeight="1">
      <c r="A221" s="4"/>
      <c r="B221" s="4"/>
      <c r="C221" s="4"/>
      <c r="D221" s="4"/>
      <c r="F221" s="4"/>
      <c r="G221" s="4"/>
      <c r="H221" s="4"/>
      <c r="I221" s="4"/>
      <c r="J221" s="4"/>
      <c r="K221" s="4"/>
    </row>
    <row r="222" spans="1:39" ht="15" customHeight="1">
      <c r="A222" s="4"/>
      <c r="B222" s="4"/>
      <c r="C222" s="4"/>
      <c r="D222" s="4"/>
      <c r="F222" s="4"/>
      <c r="G222" s="4"/>
      <c r="H222" s="4"/>
      <c r="I222" s="4"/>
      <c r="J222" s="4"/>
      <c r="K222" s="4"/>
    </row>
    <row r="223" spans="1:39" ht="15" customHeight="1">
      <c r="A223" s="4"/>
      <c r="B223" s="4"/>
      <c r="C223" s="4"/>
      <c r="D223" s="4"/>
      <c r="F223" s="4"/>
      <c r="G223" s="4"/>
      <c r="H223" s="4"/>
      <c r="I223" s="4"/>
      <c r="J223" s="4"/>
      <c r="K223" s="4"/>
    </row>
    <row r="224" spans="1:39" ht="1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39" ht="1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39" ht="1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39" ht="15" customHeight="1">
      <c r="A227" s="4"/>
      <c r="B227" s="4"/>
      <c r="C227" s="4"/>
      <c r="D227" s="4"/>
      <c r="F227" s="4"/>
      <c r="G227" s="4"/>
      <c r="H227" s="4"/>
      <c r="I227" s="4"/>
      <c r="J227" s="4"/>
      <c r="K227" s="4"/>
    </row>
    <row r="228" spans="1:39" ht="15" customHeight="1">
      <c r="A228" s="4"/>
      <c r="B228" s="4"/>
      <c r="C228" s="4"/>
      <c r="D228" s="4"/>
      <c r="F228" s="4"/>
      <c r="G228" s="4"/>
      <c r="H228" s="4"/>
      <c r="I228" s="4"/>
      <c r="J228" s="4"/>
      <c r="K228" s="4"/>
    </row>
    <row r="229" spans="1:39" ht="15" customHeight="1">
      <c r="A229" s="4"/>
      <c r="B229" s="4"/>
      <c r="C229" s="4"/>
      <c r="D229" s="4"/>
      <c r="F229" s="4"/>
      <c r="G229" s="4"/>
      <c r="H229" s="4"/>
      <c r="I229" s="4"/>
      <c r="J229" s="4"/>
      <c r="K229" s="4"/>
    </row>
    <row r="230" spans="1:39" ht="15" customHeight="1">
      <c r="A230" s="4"/>
      <c r="B230" s="4"/>
      <c r="C230" s="4"/>
      <c r="D230" s="4"/>
      <c r="F230" s="4"/>
      <c r="G230" s="4"/>
      <c r="H230" s="4"/>
      <c r="I230" s="4"/>
      <c r="J230" s="4"/>
      <c r="K230" s="4"/>
    </row>
    <row r="231" spans="1:39" ht="1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 spans="1:39" ht="15" customHeight="1">
      <c r="A232" s="4"/>
      <c r="B232" s="4"/>
      <c r="C232" s="4"/>
      <c r="D232" s="4"/>
      <c r="F232" s="4"/>
      <c r="G232" s="4"/>
      <c r="H232" s="4"/>
      <c r="I232" s="4"/>
      <c r="J232" s="4"/>
      <c r="K232" s="4"/>
    </row>
    <row r="233" spans="1:39" ht="15" customHeight="1">
      <c r="A233" s="4"/>
      <c r="B233" s="4"/>
      <c r="C233" s="4"/>
      <c r="D233" s="4"/>
      <c r="F233" s="4"/>
      <c r="G233" s="4"/>
      <c r="H233" s="4"/>
      <c r="I233" s="4"/>
      <c r="J233" s="4"/>
      <c r="K233" s="4"/>
    </row>
    <row r="234" spans="1:39" s="8" customFormat="1" ht="1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</row>
    <row r="235" spans="1:39" s="8" customFormat="1" ht="1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</row>
    <row r="236" spans="1:39" s="8" customFormat="1" ht="1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</row>
    <row r="237" spans="1:39" ht="15" customHeight="1">
      <c r="A237" s="4"/>
      <c r="B237" s="4"/>
      <c r="C237" s="4"/>
      <c r="D237" s="4"/>
      <c r="F237" s="4"/>
      <c r="G237" s="4"/>
      <c r="H237" s="4"/>
      <c r="I237" s="4"/>
      <c r="J237" s="4"/>
      <c r="K237" s="4"/>
    </row>
    <row r="238" spans="1:39" ht="15" customHeight="1">
      <c r="A238" s="4"/>
      <c r="B238" s="4"/>
      <c r="C238" s="4"/>
      <c r="D238" s="4"/>
      <c r="F238" s="4"/>
      <c r="G238" s="4"/>
      <c r="H238" s="4"/>
      <c r="I238" s="4"/>
      <c r="J238" s="4"/>
      <c r="K238" s="4"/>
    </row>
    <row r="239" spans="1:39" ht="15" customHeight="1">
      <c r="A239" s="4"/>
      <c r="B239" s="4"/>
      <c r="C239" s="4"/>
      <c r="D239" s="4"/>
      <c r="F239" s="4"/>
      <c r="G239" s="4"/>
      <c r="H239" s="4"/>
      <c r="I239" s="4"/>
      <c r="J239" s="4"/>
      <c r="K239" s="4"/>
    </row>
    <row r="240" spans="1:39" ht="15" customHeight="1">
      <c r="A240" s="4"/>
      <c r="B240" s="4"/>
      <c r="C240" s="4"/>
      <c r="D240" s="4"/>
      <c r="F240" s="4"/>
      <c r="G240" s="4"/>
      <c r="H240" s="4"/>
      <c r="I240" s="4"/>
      <c r="J240" s="4"/>
      <c r="K240" s="4"/>
    </row>
    <row r="241" spans="1:39" s="7" customFormat="1" ht="1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</row>
    <row r="242" spans="1:39" ht="15" customHeight="1">
      <c r="A242" s="4"/>
      <c r="B242" s="4"/>
      <c r="C242" s="4"/>
      <c r="D242" s="4"/>
      <c r="F242" s="4"/>
      <c r="G242" s="4"/>
      <c r="H242" s="4"/>
      <c r="I242" s="4"/>
      <c r="J242" s="4"/>
      <c r="K242" s="4"/>
    </row>
    <row r="243" spans="1:39" ht="15" customHeight="1">
      <c r="A243" s="4"/>
      <c r="B243" s="4"/>
      <c r="C243" s="4"/>
      <c r="D243" s="4"/>
      <c r="F243" s="4"/>
      <c r="G243" s="4"/>
      <c r="H243" s="4"/>
      <c r="I243" s="4"/>
      <c r="J243" s="4"/>
      <c r="K243" s="4"/>
    </row>
    <row r="244" spans="1:39" ht="15" customHeight="1">
      <c r="A244" s="4"/>
      <c r="B244" s="4"/>
      <c r="C244" s="4"/>
      <c r="D244" s="4"/>
      <c r="F244" s="4"/>
      <c r="G244" s="4"/>
      <c r="H244" s="4"/>
      <c r="I244" s="4"/>
      <c r="J244" s="4"/>
      <c r="K244" s="4"/>
    </row>
    <row r="245" spans="1:39" ht="15" customHeight="1">
      <c r="A245" s="4"/>
      <c r="B245" s="4"/>
      <c r="C245" s="4"/>
      <c r="D245" s="4"/>
      <c r="F245" s="4"/>
      <c r="G245" s="4"/>
      <c r="H245" s="4"/>
      <c r="I245" s="4"/>
      <c r="J245" s="4"/>
      <c r="K245" s="4"/>
    </row>
    <row r="246" spans="1:39" ht="15" customHeight="1">
      <c r="A246" s="4"/>
      <c r="B246" s="4"/>
      <c r="C246" s="4"/>
      <c r="D246" s="4"/>
      <c r="F246" s="4"/>
      <c r="G246" s="4"/>
      <c r="H246" s="4"/>
      <c r="I246" s="4"/>
      <c r="J246" s="4"/>
      <c r="K246" s="4"/>
    </row>
    <row r="247" spans="1:39" ht="15" customHeight="1">
      <c r="A247" s="4"/>
      <c r="B247" s="4"/>
      <c r="C247" s="4"/>
      <c r="D247" s="4"/>
      <c r="F247" s="4"/>
      <c r="G247" s="4"/>
      <c r="H247" s="4"/>
      <c r="I247" s="4"/>
      <c r="J247" s="4"/>
      <c r="K247" s="4"/>
    </row>
    <row r="248" spans="1:39" ht="15" customHeight="1">
      <c r="A248" s="4"/>
      <c r="B248" s="4"/>
      <c r="C248" s="4"/>
      <c r="D248" s="4"/>
      <c r="F248" s="4"/>
      <c r="G248" s="4"/>
      <c r="H248" s="4"/>
      <c r="I248" s="4"/>
      <c r="J248" s="4"/>
      <c r="K248" s="4"/>
    </row>
    <row r="249" spans="1:39" ht="15" customHeight="1">
      <c r="A249" s="4"/>
      <c r="B249" s="4"/>
      <c r="C249" s="4"/>
      <c r="D249" s="4"/>
      <c r="F249" s="4"/>
      <c r="G249" s="4"/>
      <c r="H249" s="4"/>
      <c r="I249" s="4"/>
      <c r="J249" s="4"/>
      <c r="K249" s="4"/>
    </row>
    <row r="250" spans="1:39" ht="15" customHeight="1">
      <c r="A250" s="4"/>
      <c r="B250" s="4"/>
      <c r="C250" s="4"/>
      <c r="D250" s="4"/>
      <c r="F250" s="4"/>
      <c r="G250" s="4"/>
      <c r="H250" s="4"/>
      <c r="I250" s="4"/>
      <c r="J250" s="4"/>
      <c r="K250" s="4"/>
    </row>
    <row r="251" spans="1:39" ht="15" customHeight="1">
      <c r="A251" s="4"/>
      <c r="B251" s="4"/>
      <c r="C251" s="4"/>
      <c r="D251" s="4"/>
      <c r="F251" s="4"/>
      <c r="G251" s="4"/>
      <c r="H251" s="4"/>
      <c r="I251" s="4"/>
      <c r="J251" s="4"/>
      <c r="K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</row>
    <row r="252" spans="1:39" ht="15" customHeight="1">
      <c r="A252" s="4"/>
      <c r="B252" s="4"/>
      <c r="C252" s="4"/>
      <c r="D252" s="4"/>
      <c r="F252" s="4"/>
      <c r="G252" s="4"/>
      <c r="H252" s="4"/>
      <c r="I252" s="4"/>
      <c r="J252" s="4"/>
      <c r="K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</row>
    <row r="253" spans="1:39" ht="15" customHeight="1">
      <c r="A253" s="4"/>
      <c r="B253" s="4"/>
      <c r="C253" s="4"/>
      <c r="D253" s="4"/>
      <c r="F253" s="4"/>
      <c r="G253" s="4"/>
      <c r="H253" s="4"/>
      <c r="I253" s="4"/>
      <c r="J253" s="4"/>
      <c r="K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</row>
    <row r="254" spans="1:39" ht="15" customHeight="1">
      <c r="A254" s="4"/>
      <c r="B254" s="4"/>
      <c r="C254" s="4"/>
      <c r="D254" s="4"/>
      <c r="F254" s="4"/>
      <c r="G254" s="4"/>
      <c r="H254" s="4"/>
      <c r="I254" s="4"/>
      <c r="J254" s="4"/>
      <c r="K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</row>
    <row r="255" spans="1:39" ht="15" customHeight="1">
      <c r="A255" s="4"/>
      <c r="B255" s="4"/>
      <c r="C255" s="4"/>
      <c r="D255" s="4"/>
      <c r="F255" s="4"/>
      <c r="G255" s="4"/>
      <c r="H255" s="4"/>
      <c r="I255" s="4"/>
      <c r="J255" s="4"/>
      <c r="K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</row>
    <row r="256" spans="1:39" ht="15" customHeight="1">
      <c r="A256" s="4"/>
      <c r="B256" s="4"/>
      <c r="C256" s="4"/>
      <c r="D256" s="4"/>
      <c r="F256" s="4"/>
      <c r="G256" s="4"/>
      <c r="H256" s="4"/>
      <c r="I256" s="4"/>
      <c r="J256" s="4"/>
      <c r="K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</row>
    <row r="257" spans="1:39" ht="15" customHeight="1">
      <c r="A257" s="4"/>
      <c r="B257" s="4"/>
      <c r="C257" s="4"/>
      <c r="D257" s="4"/>
      <c r="F257" s="4"/>
      <c r="G257" s="4"/>
      <c r="H257" s="4"/>
      <c r="I257" s="4"/>
      <c r="J257" s="4"/>
      <c r="K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</row>
    <row r="258" spans="1:39" ht="15" customHeight="1">
      <c r="A258" s="4"/>
      <c r="B258" s="4"/>
      <c r="C258" s="4"/>
      <c r="D258" s="4"/>
      <c r="F258" s="4"/>
      <c r="G258" s="4"/>
      <c r="H258" s="4"/>
      <c r="I258" s="4"/>
      <c r="J258" s="4"/>
      <c r="K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</row>
    <row r="259" spans="1:39" ht="15" customHeight="1">
      <c r="A259" s="4"/>
      <c r="B259" s="4"/>
      <c r="C259" s="4"/>
      <c r="D259" s="4"/>
      <c r="F259" s="4"/>
      <c r="G259" s="4"/>
      <c r="H259" s="4"/>
      <c r="I259" s="4"/>
      <c r="J259" s="4"/>
      <c r="K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</row>
    <row r="260" spans="1:39" ht="15" customHeight="1">
      <c r="A260" s="4"/>
      <c r="B260" s="4"/>
      <c r="C260" s="4"/>
      <c r="D260" s="4"/>
      <c r="F260" s="4"/>
      <c r="G260" s="4"/>
      <c r="H260" s="4"/>
      <c r="I260" s="4"/>
      <c r="J260" s="4"/>
      <c r="K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</row>
    <row r="261" spans="1:39" ht="15" customHeight="1">
      <c r="A261" s="4"/>
      <c r="B261" s="4"/>
      <c r="C261" s="4"/>
      <c r="D261" s="4"/>
      <c r="F261" s="4"/>
      <c r="G261" s="4"/>
      <c r="H261" s="4"/>
      <c r="I261" s="4"/>
      <c r="J261" s="4"/>
      <c r="K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</row>
    <row r="262" spans="1:39" ht="15" customHeight="1">
      <c r="A262" s="4"/>
      <c r="B262" s="4"/>
      <c r="C262" s="4"/>
      <c r="D262" s="4"/>
      <c r="F262" s="4"/>
      <c r="G262" s="4"/>
      <c r="H262" s="4"/>
      <c r="I262" s="4"/>
      <c r="J262" s="4"/>
      <c r="K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</row>
    <row r="263" spans="1:39" ht="15" customHeight="1">
      <c r="A263" s="4"/>
      <c r="B263" s="4"/>
      <c r="C263" s="4"/>
      <c r="D263" s="4"/>
      <c r="F263" s="4"/>
      <c r="G263" s="4"/>
      <c r="H263" s="4"/>
      <c r="I263" s="4"/>
      <c r="J263" s="4"/>
      <c r="K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</row>
    <row r="264" spans="1:39" ht="15" customHeight="1">
      <c r="A264" s="4"/>
      <c r="B264" s="4"/>
      <c r="C264" s="4"/>
      <c r="D264" s="4"/>
      <c r="F264" s="4"/>
      <c r="G264" s="4"/>
      <c r="H264" s="4"/>
      <c r="I264" s="4"/>
      <c r="J264" s="4"/>
      <c r="K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</row>
    <row r="265" spans="1:39" ht="15" customHeight="1">
      <c r="A265" s="4"/>
      <c r="B265" s="4"/>
      <c r="C265" s="4"/>
      <c r="D265" s="4"/>
      <c r="F265" s="4"/>
      <c r="G265" s="4"/>
      <c r="H265" s="4"/>
      <c r="I265" s="4"/>
      <c r="J265" s="4"/>
      <c r="K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</row>
    <row r="266" spans="1:39" ht="15" customHeight="1">
      <c r="A266" s="4"/>
      <c r="B266" s="4"/>
      <c r="C266" s="4"/>
      <c r="D266" s="4"/>
      <c r="F266" s="4"/>
      <c r="G266" s="4"/>
      <c r="H266" s="4"/>
      <c r="I266" s="4"/>
      <c r="J266" s="4"/>
      <c r="K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</row>
    <row r="267" spans="1:39" ht="15" customHeight="1">
      <c r="A267" s="4"/>
      <c r="B267" s="4"/>
      <c r="C267" s="4"/>
      <c r="D267" s="4"/>
      <c r="F267" s="4"/>
      <c r="G267" s="4"/>
      <c r="H267" s="4"/>
      <c r="I267" s="4"/>
      <c r="J267" s="4"/>
      <c r="K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</row>
    <row r="268" spans="1:39" ht="15" customHeight="1">
      <c r="A268" s="4"/>
      <c r="B268" s="4"/>
      <c r="C268" s="4"/>
      <c r="D268" s="4"/>
      <c r="F268" s="4"/>
      <c r="G268" s="4"/>
      <c r="H268" s="4"/>
      <c r="I268" s="4"/>
      <c r="J268" s="4"/>
      <c r="K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</row>
    <row r="269" spans="1:39" ht="15" customHeight="1">
      <c r="A269" s="4"/>
      <c r="B269" s="4"/>
      <c r="C269" s="4"/>
      <c r="D269" s="4"/>
      <c r="F269" s="4"/>
      <c r="G269" s="4"/>
      <c r="H269" s="4"/>
      <c r="I269" s="4"/>
      <c r="J269" s="4"/>
      <c r="K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</row>
    <row r="270" spans="1:39" ht="15" customHeight="1">
      <c r="A270" s="4"/>
      <c r="B270" s="4"/>
      <c r="C270" s="4"/>
      <c r="D270" s="4"/>
      <c r="F270" s="4"/>
      <c r="G270" s="4"/>
      <c r="H270" s="4"/>
      <c r="I270" s="4"/>
      <c r="J270" s="4"/>
      <c r="K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</row>
    <row r="271" spans="1:39" ht="15" customHeight="1">
      <c r="A271" s="4"/>
      <c r="B271" s="4"/>
      <c r="C271" s="4"/>
      <c r="D271" s="4"/>
      <c r="F271" s="4"/>
      <c r="G271" s="4"/>
      <c r="H271" s="4"/>
      <c r="I271" s="4"/>
      <c r="J271" s="4"/>
      <c r="K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</row>
    <row r="272" spans="1:39" ht="15" customHeight="1">
      <c r="A272" s="4"/>
      <c r="B272" s="4"/>
      <c r="C272" s="4"/>
      <c r="D272" s="4"/>
      <c r="F272" s="4"/>
      <c r="G272" s="4"/>
      <c r="H272" s="4"/>
      <c r="I272" s="4"/>
      <c r="J272" s="4"/>
      <c r="K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</row>
    <row r="273" spans="1:39" ht="15" customHeight="1">
      <c r="A273" s="4"/>
      <c r="B273" s="4"/>
      <c r="C273" s="4"/>
      <c r="D273" s="4"/>
      <c r="F273" s="4"/>
      <c r="G273" s="4"/>
      <c r="H273" s="4"/>
      <c r="I273" s="4"/>
      <c r="J273" s="4"/>
      <c r="K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</row>
    <row r="274" spans="1:39" ht="15" customHeight="1">
      <c r="A274" s="4"/>
      <c r="B274" s="4"/>
      <c r="C274" s="4"/>
      <c r="D274" s="4"/>
      <c r="F274" s="4"/>
      <c r="G274" s="4"/>
      <c r="H274" s="4"/>
      <c r="I274" s="4"/>
      <c r="J274" s="4"/>
      <c r="K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</row>
    <row r="275" spans="1:39" ht="15" customHeight="1">
      <c r="A275" s="4"/>
      <c r="B275" s="4"/>
      <c r="C275" s="4"/>
      <c r="D275" s="4"/>
      <c r="F275" s="4"/>
      <c r="G275" s="4"/>
      <c r="H275" s="4"/>
      <c r="I275" s="4"/>
      <c r="J275" s="4"/>
      <c r="K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</row>
    <row r="276" spans="1:39" ht="15" customHeight="1">
      <c r="A276" s="4"/>
      <c r="B276" s="4"/>
      <c r="C276" s="4"/>
      <c r="D276" s="4"/>
      <c r="F276" s="4"/>
      <c r="G276" s="4"/>
      <c r="H276" s="4"/>
      <c r="I276" s="4"/>
      <c r="J276" s="4"/>
      <c r="K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</row>
    <row r="277" spans="1:39" ht="15" customHeight="1">
      <c r="A277" s="4"/>
      <c r="B277" s="4"/>
      <c r="C277" s="4"/>
      <c r="D277" s="4"/>
      <c r="F277" s="4"/>
      <c r="G277" s="4"/>
      <c r="H277" s="4"/>
      <c r="I277" s="4"/>
      <c r="J277" s="4"/>
      <c r="K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</row>
    <row r="278" spans="1:39" ht="15" customHeight="1">
      <c r="A278" s="4"/>
      <c r="B278" s="4"/>
      <c r="C278" s="4"/>
      <c r="D278" s="4"/>
      <c r="F278" s="4"/>
      <c r="G278" s="4"/>
      <c r="H278" s="4"/>
      <c r="I278" s="4"/>
      <c r="J278" s="4"/>
      <c r="K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</row>
    <row r="279" spans="1:39" ht="15" customHeight="1">
      <c r="A279" s="4"/>
      <c r="B279" s="4"/>
      <c r="C279" s="4"/>
      <c r="D279" s="4"/>
      <c r="F279" s="4"/>
      <c r="G279" s="4"/>
      <c r="H279" s="4"/>
      <c r="I279" s="4"/>
      <c r="J279" s="4"/>
      <c r="K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</row>
    <row r="280" spans="1:39" ht="15" customHeight="1">
      <c r="A280" s="4"/>
      <c r="B280" s="4"/>
      <c r="C280" s="4"/>
      <c r="D280" s="4"/>
      <c r="F280" s="4"/>
      <c r="G280" s="4"/>
      <c r="H280" s="4"/>
      <c r="I280" s="4"/>
      <c r="J280" s="4"/>
      <c r="K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</row>
    <row r="281" spans="1:39" ht="15" customHeight="1">
      <c r="A281" s="4"/>
      <c r="B281" s="4"/>
      <c r="C281" s="4"/>
      <c r="D281" s="4"/>
      <c r="F281" s="4"/>
      <c r="G281" s="4"/>
      <c r="H281" s="4"/>
      <c r="I281" s="4"/>
      <c r="J281" s="4"/>
      <c r="K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</row>
    <row r="282" spans="1:39" ht="15" customHeight="1">
      <c r="A282" s="4"/>
      <c r="B282" s="4"/>
      <c r="C282" s="4"/>
      <c r="D282" s="4"/>
      <c r="F282" s="4"/>
      <c r="G282" s="4"/>
      <c r="H282" s="4"/>
      <c r="I282" s="4"/>
      <c r="J282" s="4"/>
      <c r="K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</row>
    <row r="283" spans="1:39" ht="15" customHeight="1">
      <c r="A283" s="4"/>
      <c r="B283" s="4"/>
      <c r="C283" s="4"/>
      <c r="D283" s="4"/>
      <c r="F283" s="4"/>
      <c r="G283" s="4"/>
      <c r="H283" s="4"/>
      <c r="I283" s="4"/>
      <c r="J283" s="4"/>
      <c r="K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</row>
    <row r="284" spans="1:39" ht="15" customHeight="1">
      <c r="A284" s="4"/>
      <c r="B284" s="4"/>
      <c r="C284" s="4"/>
      <c r="D284" s="4"/>
      <c r="F284" s="4"/>
      <c r="G284" s="4"/>
      <c r="H284" s="4"/>
      <c r="I284" s="4"/>
      <c r="J284" s="4"/>
      <c r="K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</row>
    <row r="285" spans="1:39" ht="15" customHeight="1">
      <c r="A285" s="4"/>
      <c r="B285" s="4"/>
      <c r="C285" s="4"/>
      <c r="D285" s="4"/>
      <c r="F285" s="4"/>
      <c r="G285" s="4"/>
      <c r="H285" s="4"/>
      <c r="I285" s="4"/>
      <c r="J285" s="4"/>
      <c r="K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</row>
    <row r="286" spans="1:39" ht="15" customHeight="1">
      <c r="A286" s="4"/>
      <c r="B286" s="4"/>
      <c r="C286" s="4"/>
      <c r="D286" s="4"/>
      <c r="F286" s="4"/>
      <c r="G286" s="4"/>
      <c r="H286" s="4"/>
      <c r="I286" s="4"/>
      <c r="J286" s="4"/>
      <c r="K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</row>
    <row r="287" spans="1:39" ht="15" customHeight="1">
      <c r="A287" s="4"/>
      <c r="B287" s="4"/>
      <c r="C287" s="4"/>
      <c r="D287" s="4"/>
      <c r="F287" s="4"/>
      <c r="G287" s="4"/>
      <c r="H287" s="4"/>
      <c r="I287" s="4"/>
      <c r="J287" s="4"/>
      <c r="K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</row>
    <row r="288" spans="1:39" ht="15" customHeight="1">
      <c r="A288" s="4"/>
      <c r="B288" s="4"/>
      <c r="C288" s="4"/>
      <c r="D288" s="4"/>
      <c r="F288" s="4"/>
      <c r="G288" s="4"/>
      <c r="H288" s="4"/>
      <c r="I288" s="4"/>
      <c r="J288" s="4"/>
      <c r="K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</row>
    <row r="289" spans="1:39" ht="15" customHeight="1">
      <c r="A289" s="4"/>
      <c r="B289" s="4"/>
      <c r="C289" s="4"/>
      <c r="D289" s="4"/>
      <c r="F289" s="4"/>
      <c r="G289" s="4"/>
      <c r="H289" s="4"/>
      <c r="I289" s="4"/>
      <c r="J289" s="4"/>
      <c r="K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</row>
    <row r="290" spans="1:39" ht="15" customHeight="1">
      <c r="A290" s="4"/>
      <c r="B290" s="4"/>
      <c r="C290" s="4"/>
      <c r="D290" s="4"/>
      <c r="F290" s="4"/>
      <c r="G290" s="4"/>
      <c r="H290" s="4"/>
      <c r="I290" s="4"/>
      <c r="J290" s="4"/>
      <c r="K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</row>
    <row r="291" spans="1:39" ht="15" customHeight="1">
      <c r="A291" s="4"/>
      <c r="B291" s="4"/>
      <c r="C291" s="4"/>
      <c r="D291" s="4"/>
      <c r="F291" s="4"/>
      <c r="G291" s="4"/>
      <c r="H291" s="4"/>
      <c r="I291" s="4"/>
      <c r="J291" s="4"/>
      <c r="K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</row>
    <row r="292" spans="1:39" ht="15" customHeight="1">
      <c r="A292" s="4"/>
      <c r="B292" s="4"/>
      <c r="C292" s="4"/>
      <c r="D292" s="4"/>
      <c r="F292" s="4"/>
      <c r="G292" s="4"/>
      <c r="H292" s="4"/>
      <c r="I292" s="4"/>
      <c r="J292" s="4"/>
      <c r="K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</row>
    <row r="293" spans="1:39" ht="15" customHeight="1">
      <c r="A293" s="4"/>
      <c r="B293" s="4"/>
      <c r="C293" s="4"/>
      <c r="D293" s="4"/>
      <c r="F293" s="4"/>
      <c r="G293" s="4"/>
      <c r="H293" s="4"/>
      <c r="I293" s="4"/>
      <c r="J293" s="4"/>
      <c r="K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</row>
    <row r="294" spans="1:39" ht="15" customHeight="1">
      <c r="A294" s="4"/>
      <c r="B294" s="4"/>
      <c r="C294" s="4"/>
      <c r="D294" s="4"/>
      <c r="F294" s="4"/>
      <c r="G294" s="4"/>
      <c r="H294" s="4"/>
      <c r="I294" s="4"/>
      <c r="J294" s="4"/>
      <c r="K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</row>
    <row r="295" spans="1:39" ht="15" customHeight="1">
      <c r="A295" s="4"/>
      <c r="B295" s="4"/>
      <c r="C295" s="4"/>
      <c r="D295" s="4"/>
      <c r="F295" s="4"/>
      <c r="G295" s="4"/>
      <c r="H295" s="4"/>
      <c r="I295" s="4"/>
      <c r="J295" s="4"/>
      <c r="K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</row>
    <row r="296" spans="1:39" ht="15" customHeight="1">
      <c r="A296" s="4"/>
      <c r="B296" s="4"/>
      <c r="C296" s="4"/>
      <c r="D296" s="4"/>
      <c r="F296" s="4"/>
      <c r="G296" s="4"/>
      <c r="H296" s="4"/>
      <c r="I296" s="4"/>
      <c r="J296" s="4"/>
      <c r="K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</row>
    <row r="297" spans="1:39" ht="15" customHeight="1">
      <c r="A297" s="4"/>
      <c r="B297" s="4"/>
      <c r="C297" s="4"/>
      <c r="D297" s="4"/>
      <c r="F297" s="4"/>
      <c r="G297" s="4"/>
      <c r="H297" s="4"/>
      <c r="I297" s="4"/>
      <c r="J297" s="4"/>
      <c r="K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</row>
    <row r="298" spans="1:39" ht="15" customHeight="1">
      <c r="A298" s="4"/>
      <c r="B298" s="4"/>
      <c r="C298" s="4"/>
      <c r="D298" s="4"/>
      <c r="F298" s="4"/>
      <c r="G298" s="4"/>
      <c r="H298" s="4"/>
      <c r="I298" s="4"/>
      <c r="J298" s="4"/>
      <c r="K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</row>
    <row r="299" spans="1:39" ht="15" customHeight="1">
      <c r="A299" s="4"/>
      <c r="B299" s="4"/>
      <c r="C299" s="4"/>
      <c r="D299" s="4"/>
      <c r="F299" s="4"/>
      <c r="G299" s="4"/>
      <c r="H299" s="4"/>
      <c r="I299" s="4"/>
      <c r="J299" s="4"/>
      <c r="K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</row>
    <row r="300" spans="1:39" ht="15" customHeight="1">
      <c r="A300" s="4"/>
      <c r="B300" s="4"/>
      <c r="C300" s="4"/>
      <c r="D300" s="4"/>
      <c r="F300" s="4"/>
      <c r="G300" s="4"/>
      <c r="H300" s="4"/>
      <c r="I300" s="4"/>
      <c r="J300" s="4"/>
      <c r="K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</row>
    <row r="301" spans="1:39" ht="15" customHeight="1">
      <c r="A301" s="4"/>
      <c r="B301" s="4"/>
      <c r="C301" s="4"/>
      <c r="D301" s="4"/>
      <c r="F301" s="4"/>
      <c r="G301" s="4"/>
      <c r="H301" s="4"/>
      <c r="I301" s="4"/>
      <c r="J301" s="4"/>
      <c r="K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</row>
    <row r="302" spans="1:39" ht="15" customHeight="1">
      <c r="A302" s="4"/>
      <c r="B302" s="4"/>
      <c r="C302" s="4"/>
      <c r="D302" s="4"/>
      <c r="F302" s="4"/>
      <c r="G302" s="4"/>
      <c r="H302" s="4"/>
      <c r="I302" s="4"/>
      <c r="J302" s="4"/>
      <c r="K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</row>
    <row r="303" spans="1:39" ht="15" customHeight="1">
      <c r="A303" s="4"/>
      <c r="B303" s="4"/>
      <c r="C303" s="4"/>
      <c r="D303" s="4"/>
      <c r="F303" s="4"/>
      <c r="G303" s="4"/>
      <c r="H303" s="4"/>
      <c r="I303" s="4"/>
      <c r="J303" s="4"/>
      <c r="K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</row>
    <row r="304" spans="1:39" ht="15" customHeight="1">
      <c r="A304" s="4"/>
      <c r="B304" s="4"/>
      <c r="C304" s="4"/>
      <c r="D304" s="4"/>
      <c r="F304" s="4"/>
      <c r="G304" s="4"/>
      <c r="H304" s="4"/>
      <c r="I304" s="4"/>
      <c r="J304" s="4"/>
      <c r="K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</row>
    <row r="305" spans="1:39" ht="15" customHeight="1">
      <c r="A305" s="4"/>
      <c r="B305" s="4"/>
      <c r="C305" s="4"/>
      <c r="D305" s="4"/>
      <c r="F305" s="4"/>
      <c r="G305" s="4"/>
      <c r="H305" s="4"/>
      <c r="I305" s="4"/>
      <c r="J305" s="4"/>
      <c r="K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</row>
    <row r="306" spans="1:39" ht="15" customHeight="1">
      <c r="A306" s="4"/>
      <c r="B306" s="4"/>
      <c r="C306" s="4"/>
      <c r="D306" s="4"/>
      <c r="F306" s="4"/>
      <c r="G306" s="4"/>
      <c r="H306" s="4"/>
      <c r="I306" s="4"/>
      <c r="J306" s="4"/>
      <c r="K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</row>
    <row r="307" spans="1:39" ht="15" customHeight="1">
      <c r="A307" s="4"/>
      <c r="B307" s="4"/>
      <c r="C307" s="4"/>
      <c r="D307" s="4"/>
      <c r="F307" s="4"/>
      <c r="G307" s="4"/>
      <c r="H307" s="4"/>
      <c r="I307" s="4"/>
      <c r="J307" s="4"/>
      <c r="K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</row>
    <row r="308" spans="1:39" ht="15" customHeight="1">
      <c r="A308" s="4"/>
      <c r="B308" s="4"/>
      <c r="C308" s="4"/>
      <c r="D308" s="4"/>
      <c r="F308" s="4"/>
      <c r="G308" s="4"/>
      <c r="H308" s="4"/>
      <c r="I308" s="4"/>
      <c r="J308" s="4"/>
      <c r="K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</row>
    <row r="309" spans="1:39" ht="15" customHeight="1">
      <c r="A309" s="4"/>
      <c r="B309" s="4"/>
      <c r="C309" s="4"/>
      <c r="D309" s="4"/>
      <c r="F309" s="4"/>
      <c r="G309" s="4"/>
      <c r="H309" s="4"/>
      <c r="I309" s="4"/>
      <c r="J309" s="4"/>
      <c r="K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</row>
    <row r="310" spans="1:39" ht="15" customHeight="1">
      <c r="A310" s="4"/>
      <c r="B310" s="4"/>
      <c r="C310" s="4"/>
      <c r="D310" s="4"/>
      <c r="F310" s="4"/>
      <c r="G310" s="4"/>
      <c r="H310" s="4"/>
      <c r="I310" s="4"/>
      <c r="J310" s="4"/>
      <c r="K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</row>
    <row r="311" spans="1:39" ht="15" customHeight="1">
      <c r="A311" s="4"/>
      <c r="B311" s="4"/>
      <c r="C311" s="4"/>
      <c r="D311" s="4"/>
      <c r="F311" s="4"/>
      <c r="G311" s="4"/>
      <c r="H311" s="4"/>
      <c r="I311" s="4"/>
      <c r="J311" s="4"/>
      <c r="K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</row>
    <row r="312" spans="1:39" ht="15" customHeight="1">
      <c r="A312" s="4"/>
      <c r="B312" s="4"/>
      <c r="C312" s="4"/>
      <c r="D312" s="4"/>
      <c r="F312" s="4"/>
      <c r="G312" s="4"/>
      <c r="H312" s="4"/>
      <c r="I312" s="4"/>
      <c r="J312" s="4"/>
      <c r="K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</row>
    <row r="313" spans="1:39" ht="15" customHeight="1">
      <c r="A313" s="4"/>
      <c r="B313" s="4"/>
      <c r="C313" s="4"/>
      <c r="D313" s="4"/>
      <c r="F313" s="4"/>
      <c r="G313" s="4"/>
      <c r="H313" s="4"/>
      <c r="I313" s="4"/>
      <c r="J313" s="4"/>
      <c r="K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</row>
    <row r="314" spans="1:39" ht="15" customHeight="1">
      <c r="A314" s="4"/>
      <c r="B314" s="4"/>
      <c r="C314" s="4"/>
      <c r="D314" s="4"/>
      <c r="F314" s="4"/>
      <c r="G314" s="4"/>
      <c r="H314" s="4"/>
      <c r="I314" s="4"/>
      <c r="J314" s="4"/>
      <c r="K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</row>
    <row r="315" spans="1:39" ht="15" customHeight="1">
      <c r="A315" s="4"/>
      <c r="B315" s="4"/>
      <c r="C315" s="4"/>
      <c r="D315" s="4"/>
      <c r="F315" s="4"/>
      <c r="G315" s="4"/>
      <c r="H315" s="4"/>
      <c r="I315" s="4"/>
      <c r="J315" s="4"/>
      <c r="K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</row>
    <row r="316" spans="1:39" ht="15" customHeight="1">
      <c r="A316" s="4"/>
      <c r="B316" s="4"/>
      <c r="C316" s="4"/>
      <c r="D316" s="4"/>
      <c r="F316" s="4"/>
      <c r="G316" s="4"/>
      <c r="H316" s="4"/>
      <c r="I316" s="4"/>
      <c r="J316" s="4"/>
      <c r="K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</row>
    <row r="317" spans="1:39" ht="15" customHeight="1">
      <c r="A317" s="4"/>
      <c r="B317" s="4"/>
      <c r="C317" s="4"/>
      <c r="D317" s="4"/>
      <c r="F317" s="4"/>
      <c r="G317" s="4"/>
      <c r="H317" s="4"/>
      <c r="I317" s="4"/>
      <c r="J317" s="4"/>
      <c r="K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</row>
    <row r="318" spans="1:39" ht="15" customHeight="1">
      <c r="A318" s="4"/>
      <c r="B318" s="4"/>
      <c r="C318" s="4"/>
      <c r="D318" s="4"/>
      <c r="F318" s="4"/>
      <c r="G318" s="4"/>
      <c r="H318" s="4"/>
      <c r="I318" s="4"/>
      <c r="J318" s="4"/>
      <c r="K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</row>
    <row r="319" spans="1:39" ht="15" customHeight="1">
      <c r="A319" s="4"/>
      <c r="B319" s="4"/>
      <c r="C319" s="4"/>
      <c r="D319" s="4"/>
      <c r="F319" s="4"/>
      <c r="G319" s="4"/>
      <c r="H319" s="4"/>
      <c r="I319" s="4"/>
      <c r="J319" s="4"/>
      <c r="K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</row>
    <row r="320" spans="1:39" ht="15" customHeight="1">
      <c r="A320" s="4"/>
      <c r="B320" s="4"/>
      <c r="C320" s="4"/>
      <c r="D320" s="4"/>
      <c r="F320" s="4"/>
      <c r="G320" s="4"/>
      <c r="H320" s="4"/>
      <c r="I320" s="4"/>
      <c r="J320" s="4"/>
      <c r="K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</row>
    <row r="321" spans="1:39" ht="15" customHeight="1">
      <c r="A321" s="4"/>
      <c r="B321" s="4"/>
      <c r="C321" s="4"/>
      <c r="D321" s="4"/>
      <c r="F321" s="4"/>
      <c r="G321" s="4"/>
      <c r="H321" s="4"/>
      <c r="I321" s="4"/>
      <c r="J321" s="4"/>
      <c r="K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</row>
    <row r="322" spans="1:39" ht="15" customHeight="1">
      <c r="A322" s="4"/>
      <c r="B322" s="4"/>
      <c r="C322" s="4"/>
      <c r="D322" s="4"/>
      <c r="F322" s="4"/>
      <c r="G322" s="4"/>
      <c r="H322" s="4"/>
      <c r="I322" s="4"/>
      <c r="J322" s="4"/>
      <c r="K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</row>
    <row r="345" spans="1:39" ht="15" customHeight="1">
      <c r="A345" s="4"/>
      <c r="B345" s="4"/>
      <c r="C345" s="4"/>
      <c r="D345" s="4"/>
      <c r="F345" s="4"/>
      <c r="G345" s="4"/>
      <c r="H345" s="4"/>
      <c r="I345" s="4"/>
      <c r="J345" s="4"/>
      <c r="K345" s="4"/>
      <c r="L345" s="5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</row>
    <row r="346" spans="1:39" ht="15" customHeight="1">
      <c r="A346" s="4"/>
      <c r="B346" s="4"/>
      <c r="C346" s="4"/>
      <c r="D346" s="4"/>
      <c r="F346" s="4"/>
      <c r="G346" s="4"/>
      <c r="H346" s="4"/>
      <c r="I346" s="4"/>
      <c r="J346" s="4"/>
      <c r="K346" s="4"/>
      <c r="L346" s="5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</row>
    <row r="386" spans="1:39" s="5" customFormat="1" ht="15" customHeight="1">
      <c r="A386" s="1"/>
      <c r="B386" s="2"/>
      <c r="C386" s="2"/>
      <c r="D386" s="2"/>
      <c r="E386" s="4"/>
      <c r="F386" s="3"/>
      <c r="G386" s="9"/>
      <c r="H386" s="3"/>
      <c r="I386" s="3"/>
      <c r="J386" s="3"/>
      <c r="K386" s="3"/>
      <c r="L386" s="4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</row>
    <row r="387" spans="1:39" s="5" customFormat="1" ht="15" customHeight="1">
      <c r="A387" s="1"/>
      <c r="B387" s="2"/>
      <c r="C387" s="2"/>
      <c r="D387" s="2"/>
      <c r="E387" s="4"/>
      <c r="F387" s="3"/>
      <c r="G387" s="9"/>
      <c r="H387" s="3"/>
      <c r="I387" s="3"/>
      <c r="J387" s="3"/>
      <c r="K387" s="3"/>
      <c r="L387" s="4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</row>
    <row r="427" spans="1:39" ht="15" customHeight="1">
      <c r="A427" s="4"/>
      <c r="B427" s="4"/>
      <c r="C427" s="4"/>
      <c r="D427" s="4"/>
      <c r="F427" s="4"/>
      <c r="G427" s="4"/>
      <c r="H427" s="4"/>
      <c r="I427" s="4"/>
      <c r="J427" s="4"/>
      <c r="K427" s="4"/>
      <c r="M427" s="6"/>
      <c r="N427" s="6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</row>
  </sheetData>
  <mergeCells count="124">
    <mergeCell ref="A31:C31"/>
    <mergeCell ref="A62:C62"/>
    <mergeCell ref="A36:C36"/>
    <mergeCell ref="A44:C44"/>
    <mergeCell ref="D129:E129"/>
    <mergeCell ref="D94:E94"/>
    <mergeCell ref="D5:E5"/>
    <mergeCell ref="A80:C80"/>
    <mergeCell ref="A103:C103"/>
    <mergeCell ref="A98:C98"/>
    <mergeCell ref="A111:C111"/>
    <mergeCell ref="A110:C110"/>
    <mergeCell ref="A87:C87"/>
    <mergeCell ref="A88:C88"/>
    <mergeCell ref="A43:C43"/>
    <mergeCell ref="A47:C47"/>
    <mergeCell ref="A72:C72"/>
    <mergeCell ref="A73:C73"/>
    <mergeCell ref="A51:C51"/>
    <mergeCell ref="A61:C61"/>
    <mergeCell ref="A102:C102"/>
    <mergeCell ref="A83:C83"/>
    <mergeCell ref="A81:C81"/>
    <mergeCell ref="A82:C82"/>
    <mergeCell ref="C91:C95"/>
    <mergeCell ref="A70:C70"/>
    <mergeCell ref="A146:A150"/>
    <mergeCell ref="C146:C150"/>
    <mergeCell ref="A122:C122"/>
    <mergeCell ref="A104:C104"/>
    <mergeCell ref="A105:C105"/>
    <mergeCell ref="A106:C106"/>
    <mergeCell ref="A109:C109"/>
    <mergeCell ref="A112:C112"/>
    <mergeCell ref="A113:C113"/>
    <mergeCell ref="A90:C90"/>
    <mergeCell ref="A100:C100"/>
    <mergeCell ref="A79:C79"/>
    <mergeCell ref="A101:C101"/>
    <mergeCell ref="A107:C107"/>
    <mergeCell ref="F5:G5"/>
    <mergeCell ref="A54:C54"/>
    <mergeCell ref="A74:C74"/>
    <mergeCell ref="A48:C48"/>
    <mergeCell ref="A34:C34"/>
    <mergeCell ref="A60:C60"/>
    <mergeCell ref="A50:C50"/>
    <mergeCell ref="A49:C49"/>
    <mergeCell ref="A35:C35"/>
    <mergeCell ref="A53:C53"/>
    <mergeCell ref="A52:C52"/>
    <mergeCell ref="A63:C63"/>
    <mergeCell ref="A37:C37"/>
    <mergeCell ref="A38:C38"/>
    <mergeCell ref="A41:C41"/>
    <mergeCell ref="A66:C66"/>
    <mergeCell ref="A67:C67"/>
    <mergeCell ref="A68:C68"/>
    <mergeCell ref="A57:C57"/>
    <mergeCell ref="A58:C58"/>
    <mergeCell ref="A59:C59"/>
    <mergeCell ref="A56:C56"/>
    <mergeCell ref="A25:C25"/>
    <mergeCell ref="A71:C71"/>
    <mergeCell ref="D4:E4"/>
    <mergeCell ref="A2:A6"/>
    <mergeCell ref="C2:C6"/>
    <mergeCell ref="D3:E3"/>
    <mergeCell ref="A11:C11"/>
    <mergeCell ref="A16:C16"/>
    <mergeCell ref="A14:C14"/>
    <mergeCell ref="A9:C9"/>
    <mergeCell ref="A12:C12"/>
    <mergeCell ref="A10:C10"/>
    <mergeCell ref="A15:C15"/>
    <mergeCell ref="A13:C13"/>
    <mergeCell ref="A21:C21"/>
    <mergeCell ref="D92:E92"/>
    <mergeCell ref="D93:E93"/>
    <mergeCell ref="D128:E128"/>
    <mergeCell ref="A115:C115"/>
    <mergeCell ref="A121:C121"/>
    <mergeCell ref="A123:C123"/>
    <mergeCell ref="A125:C125"/>
    <mergeCell ref="A118:C118"/>
    <mergeCell ref="A119:C119"/>
    <mergeCell ref="A114:C114"/>
    <mergeCell ref="A124:C124"/>
    <mergeCell ref="A116:C116"/>
    <mergeCell ref="D127:E127"/>
    <mergeCell ref="A120:C120"/>
    <mergeCell ref="A117:C117"/>
    <mergeCell ref="A76:C76"/>
    <mergeCell ref="A77:C77"/>
    <mergeCell ref="A78:C78"/>
    <mergeCell ref="A84:C84"/>
    <mergeCell ref="A86:C86"/>
    <mergeCell ref="A69:C69"/>
    <mergeCell ref="A99:C99"/>
    <mergeCell ref="A91:A95"/>
    <mergeCell ref="F129:G129"/>
    <mergeCell ref="A19:C19"/>
    <mergeCell ref="F94:G94"/>
    <mergeCell ref="A96:C97"/>
    <mergeCell ref="A108:C108"/>
    <mergeCell ref="A18:C18"/>
    <mergeCell ref="A20:C20"/>
    <mergeCell ref="A22:C22"/>
    <mergeCell ref="A23:C23"/>
    <mergeCell ref="A24:C24"/>
    <mergeCell ref="A26:C26"/>
    <mergeCell ref="A29:C29"/>
    <mergeCell ref="A30:C30"/>
    <mergeCell ref="A32:C32"/>
    <mergeCell ref="A45:C45"/>
    <mergeCell ref="A42:C42"/>
    <mergeCell ref="A46:C46"/>
    <mergeCell ref="A39:C39"/>
    <mergeCell ref="A40:C40"/>
    <mergeCell ref="A65:C65"/>
    <mergeCell ref="A64:C64"/>
    <mergeCell ref="A55:C55"/>
    <mergeCell ref="A85:C85"/>
    <mergeCell ref="A89:C89"/>
  </mergeCells>
  <phoneticPr fontId="0" type="noConversion"/>
  <conditionalFormatting sqref="A122:C122 E120:E125 B49:C49 B123:C160 B118:C120 B63:C63 D114:H114 F117:H125 A102:C102 B103:C104 B111:C115 B109:C109 D131:H160 B52:C53 B60:C60 A67:C67 B65:C68 D98:H110 E16:E17 A16:C17 B22:C24 A20:A33 B26:C33 E20:E33 A29:C32 A100:H100 B106:C106 B70:C71 B74:C74 E109:H116 A98:A160 D109:D125 A49:A90 D49:H90">
    <cfRule type="expression" dxfId="20" priority="126" stopIfTrue="1">
      <formula>$P16=1</formula>
    </cfRule>
  </conditionalFormatting>
  <conditionalFormatting sqref="D151:E151 E154 A145:H145 E138:F139 E122 B123:C160 A122:C122 F131:H160 B118:C120 E140:E147 E150:E152 D131:D160 E111:F111 B111:C115 A102:C102 B103:C104 B109:C109 E98:E101 A100:D100 F98:H125 A98:A160 B106:C106 B74:C74 D98:D125 E64 B63:C63 E66 B65:C68 E54:H62 B52:C53 B60:C60 B49:C49 D62:H62 A49:A90 B70:C71 F49:H90 D49:D90 E34:E47 E10 A10 A34:A47">
    <cfRule type="expression" dxfId="19" priority="141" stopIfTrue="1">
      <formula>#REF!=1</formula>
    </cfRule>
  </conditionalFormatting>
  <conditionalFormatting sqref="H117 F117 E113:F114 H112:H114 A112:C114">
    <cfRule type="expression" dxfId="18" priority="35" stopIfTrue="1">
      <formula>$P122=1</formula>
    </cfRule>
  </conditionalFormatting>
  <conditionalFormatting sqref="H120 A120:C120 F120">
    <cfRule type="expression" dxfId="17" priority="376" stopIfTrue="1">
      <formula>$P125=1</formula>
    </cfRule>
  </conditionalFormatting>
  <conditionalFormatting sqref="E66 A66:C66">
    <cfRule type="expression" dxfId="16" priority="380" stopIfTrue="1">
      <formula>#REF!=1</formula>
    </cfRule>
  </conditionalFormatting>
  <conditionalFormatting sqref="A117">
    <cfRule type="expression" dxfId="15" priority="33" stopIfTrue="1">
      <formula>$P116=1</formula>
    </cfRule>
  </conditionalFormatting>
  <conditionalFormatting sqref="A66 E66">
    <cfRule type="expression" dxfId="14" priority="32" stopIfTrue="1">
      <formula>#REF!=1</formula>
    </cfRule>
  </conditionalFormatting>
  <conditionalFormatting sqref="B118:C118 A119:C119 H118:H119 F117:F119 A117:A119">
    <cfRule type="expression" dxfId="13" priority="385" stopIfTrue="1">
      <formula>$P128=1</formula>
    </cfRule>
  </conditionalFormatting>
  <conditionalFormatting sqref="H115:H116 B115:C115 F115:F117 A114:A116 E114:F114">
    <cfRule type="expression" dxfId="12" priority="388" stopIfTrue="1">
      <formula>$P123=1</formula>
    </cfRule>
  </conditionalFormatting>
  <conditionalFormatting sqref="H117">
    <cfRule type="expression" dxfId="11" priority="477" stopIfTrue="1">
      <formula>$P128=1</formula>
    </cfRule>
  </conditionalFormatting>
  <conditionalFormatting sqref="H117">
    <cfRule type="expression" dxfId="10" priority="10" stopIfTrue="1">
      <formula>$P126=1</formula>
    </cfRule>
  </conditionalFormatting>
  <conditionalFormatting sqref="A117">
    <cfRule type="expression" dxfId="9" priority="529" stopIfTrue="1">
      <formula>#REF!=1</formula>
    </cfRule>
  </conditionalFormatting>
  <conditionalFormatting sqref="H119 A119:C119 F119">
    <cfRule type="expression" dxfId="8" priority="536" stopIfTrue="1">
      <formula>$P128=1</formula>
    </cfRule>
  </conditionalFormatting>
  <conditionalFormatting sqref="H118 F118">
    <cfRule type="expression" dxfId="7" priority="9" stopIfTrue="1">
      <formula>$P130=1</formula>
    </cfRule>
  </conditionalFormatting>
  <conditionalFormatting sqref="A118">
    <cfRule type="expression" dxfId="6" priority="8" stopIfTrue="1">
      <formula>#REF!=1</formula>
    </cfRule>
  </conditionalFormatting>
  <conditionalFormatting sqref="H118 F118 A118">
    <cfRule type="expression" dxfId="5" priority="7" stopIfTrue="1">
      <formula>$P131=1</formula>
    </cfRule>
  </conditionalFormatting>
  <conditionalFormatting sqref="H118">
    <cfRule type="expression" dxfId="4" priority="6" stopIfTrue="1">
      <formula>$P129=1</formula>
    </cfRule>
  </conditionalFormatting>
  <conditionalFormatting sqref="A118">
    <cfRule type="expression" dxfId="3" priority="5" stopIfTrue="1">
      <formula>$P117=1</formula>
    </cfRule>
  </conditionalFormatting>
  <conditionalFormatting sqref="E112:F112">
    <cfRule type="expression" dxfId="2" priority="544" stopIfTrue="1">
      <formula>$P122=1</formula>
    </cfRule>
  </conditionalFormatting>
  <conditionalFormatting sqref="H114">
    <cfRule type="expression" dxfId="1" priority="4" stopIfTrue="1">
      <formula>$P123=1</formula>
    </cfRule>
  </conditionalFormatting>
  <conditionalFormatting sqref="E28">
    <cfRule type="expression" dxfId="0" priority="1" stopIfTrue="1">
      <formula>$P28=1</formula>
    </cfRule>
  </conditionalFormatting>
  <pageMargins left="0.51181102362204722" right="0.51181102362204722" top="0.78740157480314965" bottom="0.78740157480314965" header="0.31496062992125984" footer="0.31496062992125984"/>
  <pageSetup paperSize="9" scale="41" orientation="portrait" horizontalDpi="300" verticalDpi="300" r:id="rId1"/>
  <rowBreaks count="1" manualBreakCount="1">
    <brk id="90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="90" zoomScaleSheetLayoutView="90" workbookViewId="0">
      <selection activeCell="E4" sqref="E4"/>
    </sheetView>
  </sheetViews>
  <sheetFormatPr defaultRowHeight="15"/>
  <cols>
    <col min="2" max="2" width="42.5703125" customWidth="1"/>
    <col min="3" max="3" width="20" customWidth="1"/>
    <col min="4" max="6" width="20.85546875" customWidth="1"/>
    <col min="7" max="7" width="20.28515625" customWidth="1"/>
  </cols>
  <sheetData>
    <row r="1" spans="1:7">
      <c r="A1" s="255" t="s">
        <v>10</v>
      </c>
      <c r="B1" s="256"/>
      <c r="C1" s="256"/>
      <c r="D1" s="256"/>
      <c r="E1" s="256"/>
      <c r="F1" s="256"/>
      <c r="G1" s="257"/>
    </row>
    <row r="2" spans="1:7">
      <c r="A2" s="258" t="s">
        <v>129</v>
      </c>
      <c r="B2" s="259"/>
      <c r="C2" s="259"/>
      <c r="D2" s="259"/>
      <c r="E2" s="259"/>
      <c r="F2" s="259"/>
      <c r="G2" s="260"/>
    </row>
    <row r="3" spans="1:7" ht="15.75">
      <c r="A3" s="197" t="s">
        <v>237</v>
      </c>
      <c r="B3" s="198"/>
      <c r="C3" s="142"/>
      <c r="D3" s="143"/>
      <c r="E3" s="143"/>
      <c r="F3" s="143"/>
      <c r="G3" s="144"/>
    </row>
    <row r="4" spans="1:7" ht="15.75">
      <c r="A4" s="265" t="s">
        <v>301</v>
      </c>
      <c r="B4" s="266"/>
      <c r="C4" s="142"/>
      <c r="D4" s="143"/>
      <c r="E4" s="199" t="s">
        <v>300</v>
      </c>
      <c r="F4" s="199"/>
      <c r="G4" s="144"/>
    </row>
    <row r="5" spans="1:7" ht="16.5" thickBot="1">
      <c r="A5" s="196" t="s">
        <v>238</v>
      </c>
      <c r="B5" s="196"/>
      <c r="C5" s="200"/>
      <c r="D5" s="200"/>
      <c r="E5" s="202" t="s">
        <v>14</v>
      </c>
      <c r="F5" s="200"/>
      <c r="G5" s="201"/>
    </row>
    <row r="6" spans="1:7" ht="15.75" thickBot="1">
      <c r="A6" s="145" t="s">
        <v>2</v>
      </c>
      <c r="B6" s="146" t="s">
        <v>3</v>
      </c>
      <c r="C6" s="147" t="s">
        <v>130</v>
      </c>
      <c r="D6" s="261" t="s">
        <v>131</v>
      </c>
      <c r="E6" s="262"/>
      <c r="F6" s="262"/>
      <c r="G6" s="263" t="s">
        <v>7</v>
      </c>
    </row>
    <row r="7" spans="1:7" ht="15.75" thickBot="1">
      <c r="A7" s="148"/>
      <c r="B7" s="149"/>
      <c r="C7" s="150" t="s">
        <v>132</v>
      </c>
      <c r="D7" s="151" t="s">
        <v>133</v>
      </c>
      <c r="E7" s="151" t="s">
        <v>134</v>
      </c>
      <c r="F7" s="151" t="s">
        <v>141</v>
      </c>
      <c r="G7" s="264"/>
    </row>
    <row r="8" spans="1:7" ht="16.5" thickTop="1" thickBot="1">
      <c r="A8" s="152"/>
      <c r="B8" s="153" t="s">
        <v>135</v>
      </c>
      <c r="C8" s="154"/>
      <c r="D8" s="155" t="s">
        <v>136</v>
      </c>
      <c r="E8" s="155" t="s">
        <v>136</v>
      </c>
      <c r="F8" s="155" t="s">
        <v>136</v>
      </c>
      <c r="G8" s="156"/>
    </row>
    <row r="9" spans="1:7" ht="15.75" thickTop="1">
      <c r="A9" s="252">
        <v>1</v>
      </c>
      <c r="B9" s="253" t="s">
        <v>18</v>
      </c>
      <c r="C9" s="254">
        <f>'CEIM FATIMA'!K134</f>
        <v>5907.0931437300005</v>
      </c>
      <c r="D9" s="184">
        <v>1</v>
      </c>
      <c r="E9" s="169">
        <v>0</v>
      </c>
      <c r="F9" s="169">
        <v>0</v>
      </c>
      <c r="G9" s="188">
        <v>1</v>
      </c>
    </row>
    <row r="10" spans="1:7" ht="15.75" thickBot="1">
      <c r="A10" s="243"/>
      <c r="B10" s="241"/>
      <c r="C10" s="245"/>
      <c r="D10" s="170">
        <f>C9</f>
        <v>5907.0931437300005</v>
      </c>
      <c r="E10" s="171">
        <v>0</v>
      </c>
      <c r="F10" s="171">
        <v>0</v>
      </c>
      <c r="G10" s="160">
        <f>D10+E10+F10</f>
        <v>5907.0931437300005</v>
      </c>
    </row>
    <row r="11" spans="1:7">
      <c r="A11" s="242">
        <v>2</v>
      </c>
      <c r="B11" s="240" t="s">
        <v>229</v>
      </c>
      <c r="C11" s="244">
        <f>'CEIM FATIMA'!K135</f>
        <v>21980.670331319998</v>
      </c>
      <c r="D11" s="185">
        <v>1</v>
      </c>
      <c r="E11" s="174">
        <v>0</v>
      </c>
      <c r="F11" s="174">
        <v>0</v>
      </c>
      <c r="G11" s="189">
        <v>1</v>
      </c>
    </row>
    <row r="12" spans="1:7" ht="15.75" thickBot="1">
      <c r="A12" s="243"/>
      <c r="B12" s="241"/>
      <c r="C12" s="245"/>
      <c r="D12" s="170">
        <f>C11</f>
        <v>21980.670331319998</v>
      </c>
      <c r="E12" s="175">
        <v>0</v>
      </c>
      <c r="F12" s="175">
        <v>0</v>
      </c>
      <c r="G12" s="160">
        <f>D12+E12+F12</f>
        <v>21980.670331319998</v>
      </c>
    </row>
    <row r="13" spans="1:7">
      <c r="A13" s="242">
        <v>3</v>
      </c>
      <c r="B13" s="240" t="s">
        <v>146</v>
      </c>
      <c r="C13" s="244">
        <f>'CEIM FATIMA'!K136</f>
        <v>8901.9884909100001</v>
      </c>
      <c r="D13" s="186">
        <v>1</v>
      </c>
      <c r="E13" s="179">
        <v>0</v>
      </c>
      <c r="F13" s="174">
        <v>0</v>
      </c>
      <c r="G13" s="189">
        <v>1</v>
      </c>
    </row>
    <row r="14" spans="1:7" ht="15.75" thickBot="1">
      <c r="A14" s="243"/>
      <c r="B14" s="241"/>
      <c r="C14" s="245"/>
      <c r="D14" s="175">
        <f>C13</f>
        <v>8901.9884909100001</v>
      </c>
      <c r="E14" s="175">
        <v>0</v>
      </c>
      <c r="F14" s="175">
        <v>0</v>
      </c>
      <c r="G14" s="160">
        <f>D14+E14+F14</f>
        <v>8901.9884909100001</v>
      </c>
    </row>
    <row r="15" spans="1:7">
      <c r="A15" s="242">
        <v>4</v>
      </c>
      <c r="B15" s="240" t="s">
        <v>139</v>
      </c>
      <c r="C15" s="244">
        <f>'CEIM FATIMA'!K137</f>
        <v>16280.242116000001</v>
      </c>
      <c r="D15" s="173">
        <v>0</v>
      </c>
      <c r="E15" s="174">
        <v>0</v>
      </c>
      <c r="F15" s="186">
        <v>1</v>
      </c>
      <c r="G15" s="189">
        <v>1</v>
      </c>
    </row>
    <row r="16" spans="1:7" ht="15.75" thickBot="1">
      <c r="A16" s="243"/>
      <c r="B16" s="241"/>
      <c r="C16" s="245"/>
      <c r="D16" s="170">
        <v>0</v>
      </c>
      <c r="E16" s="175">
        <v>0</v>
      </c>
      <c r="F16" s="175">
        <f>C15</f>
        <v>16280.242116000001</v>
      </c>
      <c r="G16" s="172">
        <f>D16+E16+F16</f>
        <v>16280.242116000001</v>
      </c>
    </row>
    <row r="17" spans="1:10">
      <c r="A17" s="242">
        <v>5</v>
      </c>
      <c r="B17" s="240" t="s">
        <v>20</v>
      </c>
      <c r="C17" s="244">
        <f>'CEIM FATIMA'!K138</f>
        <v>21465.975006000001</v>
      </c>
      <c r="D17" s="173">
        <v>0</v>
      </c>
      <c r="E17" s="186">
        <v>1</v>
      </c>
      <c r="F17" s="179">
        <v>0</v>
      </c>
      <c r="G17" s="189">
        <v>1</v>
      </c>
    </row>
    <row r="18" spans="1:10" ht="15.75" thickBot="1">
      <c r="A18" s="243"/>
      <c r="B18" s="241"/>
      <c r="C18" s="245"/>
      <c r="D18" s="176">
        <v>0</v>
      </c>
      <c r="E18" s="177">
        <f>C17</f>
        <v>21465.975006000001</v>
      </c>
      <c r="F18" s="177">
        <v>0</v>
      </c>
      <c r="G18" s="160">
        <f>D18+E18+F18</f>
        <v>21465.975006000001</v>
      </c>
      <c r="J18" s="157"/>
    </row>
    <row r="19" spans="1:10">
      <c r="A19" s="242">
        <v>6</v>
      </c>
      <c r="B19" s="240" t="s">
        <v>22</v>
      </c>
      <c r="C19" s="244">
        <f>'CEIM FATIMA'!K139</f>
        <v>50385.401174159997</v>
      </c>
      <c r="D19" s="178">
        <v>0</v>
      </c>
      <c r="E19" s="186">
        <v>1</v>
      </c>
      <c r="F19" s="179">
        <v>0</v>
      </c>
      <c r="G19" s="189">
        <v>1</v>
      </c>
      <c r="J19" s="157"/>
    </row>
    <row r="20" spans="1:10" ht="15.75" thickBot="1">
      <c r="A20" s="243"/>
      <c r="B20" s="241"/>
      <c r="C20" s="245"/>
      <c r="D20" s="180">
        <v>0</v>
      </c>
      <c r="E20" s="177">
        <f>C19</f>
        <v>50385.401174159997</v>
      </c>
      <c r="F20" s="177">
        <v>0</v>
      </c>
      <c r="G20" s="160">
        <f>D20+E20+F20</f>
        <v>50385.401174159997</v>
      </c>
      <c r="J20" s="157"/>
    </row>
    <row r="21" spans="1:10">
      <c r="A21" s="242">
        <v>7</v>
      </c>
      <c r="B21" s="250" t="s">
        <v>25</v>
      </c>
      <c r="C21" s="244">
        <f>'CEIM FATIMA'!K140</f>
        <v>40398.024117809997</v>
      </c>
      <c r="D21" s="173">
        <v>0</v>
      </c>
      <c r="E21" s="173">
        <v>0</v>
      </c>
      <c r="F21" s="185">
        <v>1</v>
      </c>
      <c r="G21" s="189">
        <v>1</v>
      </c>
      <c r="J21" s="157"/>
    </row>
    <row r="22" spans="1:10" ht="15.75" thickBot="1">
      <c r="A22" s="243"/>
      <c r="B22" s="251"/>
      <c r="C22" s="245"/>
      <c r="D22" s="176">
        <v>0</v>
      </c>
      <c r="E22" s="159">
        <v>0</v>
      </c>
      <c r="F22" s="181">
        <f>C21</f>
        <v>40398.024117809997</v>
      </c>
      <c r="G22" s="160">
        <f>D22+E22+F22</f>
        <v>40398.024117809997</v>
      </c>
      <c r="J22" s="157"/>
    </row>
    <row r="23" spans="1:10">
      <c r="A23" s="242">
        <v>8</v>
      </c>
      <c r="B23" s="240" t="s">
        <v>121</v>
      </c>
      <c r="C23" s="244">
        <f>'CEIM FATIMA'!K141</f>
        <v>11940.639756</v>
      </c>
      <c r="D23" s="173">
        <v>0</v>
      </c>
      <c r="E23" s="173">
        <v>0</v>
      </c>
      <c r="F23" s="185">
        <v>1</v>
      </c>
      <c r="G23" s="189">
        <v>1</v>
      </c>
      <c r="J23" s="157"/>
    </row>
    <row r="24" spans="1:10" ht="15.75" thickBot="1">
      <c r="A24" s="243"/>
      <c r="B24" s="241"/>
      <c r="C24" s="245"/>
      <c r="D24" s="176">
        <v>0</v>
      </c>
      <c r="E24" s="177">
        <v>0</v>
      </c>
      <c r="F24" s="177">
        <f>C23</f>
        <v>11940.639756</v>
      </c>
      <c r="G24" s="160">
        <f>D24+E24+F24</f>
        <v>11940.639756</v>
      </c>
      <c r="J24" s="157"/>
    </row>
    <row r="25" spans="1:10" s="194" customFormat="1">
      <c r="A25" s="242">
        <v>9</v>
      </c>
      <c r="B25" s="250" t="s">
        <v>31</v>
      </c>
      <c r="C25" s="244">
        <f>'CEIM FATIMA'!K142</f>
        <v>54472.802720400003</v>
      </c>
      <c r="D25" s="173">
        <v>0</v>
      </c>
      <c r="E25" s="185">
        <v>1</v>
      </c>
      <c r="F25" s="173">
        <v>0</v>
      </c>
      <c r="G25" s="189">
        <v>1</v>
      </c>
      <c r="J25" s="157"/>
    </row>
    <row r="26" spans="1:10" s="194" customFormat="1" ht="15.75" thickBot="1">
      <c r="A26" s="243"/>
      <c r="B26" s="251"/>
      <c r="C26" s="245"/>
      <c r="D26" s="176">
        <v>0</v>
      </c>
      <c r="E26" s="177">
        <f>C25</f>
        <v>54472.802720400003</v>
      </c>
      <c r="F26" s="177"/>
      <c r="G26" s="160">
        <f>D26+E26+F26</f>
        <v>54472.802720400003</v>
      </c>
      <c r="J26" s="157"/>
    </row>
    <row r="27" spans="1:10" s="194" customFormat="1">
      <c r="A27" s="242">
        <v>10</v>
      </c>
      <c r="B27" s="240" t="s">
        <v>35</v>
      </c>
      <c r="C27" s="244">
        <f>'CEIM FATIMA'!K143</f>
        <v>46055.054942999996</v>
      </c>
      <c r="D27" s="173">
        <v>0</v>
      </c>
      <c r="E27" s="173">
        <v>0</v>
      </c>
      <c r="F27" s="185">
        <v>1</v>
      </c>
      <c r="G27" s="189">
        <v>1</v>
      </c>
      <c r="J27" s="157"/>
    </row>
    <row r="28" spans="1:10" s="194" customFormat="1" ht="15.75" thickBot="1">
      <c r="A28" s="243"/>
      <c r="B28" s="241"/>
      <c r="C28" s="245"/>
      <c r="D28" s="176">
        <v>0</v>
      </c>
      <c r="E28" s="177">
        <v>0</v>
      </c>
      <c r="F28" s="177">
        <f>C27</f>
        <v>46055.054942999996</v>
      </c>
      <c r="G28" s="160">
        <f>D28+E28+F28</f>
        <v>46055.054942999996</v>
      </c>
      <c r="J28" s="157"/>
    </row>
    <row r="29" spans="1:10">
      <c r="A29" s="242">
        <v>11</v>
      </c>
      <c r="B29" s="240" t="s">
        <v>137</v>
      </c>
      <c r="C29" s="244">
        <f>'CEIM FATIMA'!K144</f>
        <v>25651.177365120002</v>
      </c>
      <c r="D29" s="173">
        <v>0</v>
      </c>
      <c r="E29" s="185">
        <v>0.5</v>
      </c>
      <c r="F29" s="185">
        <v>0.5</v>
      </c>
      <c r="G29" s="189">
        <v>1</v>
      </c>
      <c r="J29" s="157"/>
    </row>
    <row r="30" spans="1:10" ht="15.75" thickBot="1">
      <c r="A30" s="243"/>
      <c r="B30" s="241"/>
      <c r="C30" s="245"/>
      <c r="D30" s="176">
        <v>0</v>
      </c>
      <c r="E30" s="175">
        <f>C29/2</f>
        <v>12825.588682560001</v>
      </c>
      <c r="F30" s="175">
        <f>C29/2</f>
        <v>12825.588682560001</v>
      </c>
      <c r="G30" s="182">
        <f>D30+E30+F30</f>
        <v>25651.177365120002</v>
      </c>
      <c r="J30" s="157"/>
    </row>
    <row r="31" spans="1:10">
      <c r="A31" s="242">
        <v>12</v>
      </c>
      <c r="B31" s="240" t="s">
        <v>56</v>
      </c>
      <c r="C31" s="244">
        <f>'CEIM FATIMA'!K120</f>
        <v>13361.908475519998</v>
      </c>
      <c r="D31" s="174">
        <v>0</v>
      </c>
      <c r="E31" s="174">
        <v>0</v>
      </c>
      <c r="F31" s="186">
        <v>1</v>
      </c>
      <c r="G31" s="189">
        <v>1</v>
      </c>
      <c r="J31" s="157"/>
    </row>
    <row r="32" spans="1:10" ht="15.75" thickBot="1">
      <c r="A32" s="243"/>
      <c r="B32" s="241"/>
      <c r="C32" s="245"/>
      <c r="D32" s="176">
        <v>0</v>
      </c>
      <c r="E32" s="177">
        <v>0</v>
      </c>
      <c r="F32" s="177">
        <f>C31</f>
        <v>13361.908475519998</v>
      </c>
      <c r="G32" s="160">
        <f>D32+E32+F32</f>
        <v>13361.908475519998</v>
      </c>
      <c r="J32" s="157"/>
    </row>
    <row r="33" spans="1:11">
      <c r="A33" s="242">
        <v>13</v>
      </c>
      <c r="B33" s="246" t="s">
        <v>38</v>
      </c>
      <c r="C33" s="247">
        <f>'CEIM FATIMA'!K123</f>
        <v>1847.4608536199996</v>
      </c>
      <c r="D33" s="183">
        <v>0</v>
      </c>
      <c r="E33" s="168">
        <v>0</v>
      </c>
      <c r="F33" s="187">
        <v>1</v>
      </c>
      <c r="G33" s="189">
        <v>1</v>
      </c>
    </row>
    <row r="34" spans="1:11" ht="15.75" thickBot="1">
      <c r="A34" s="243"/>
      <c r="B34" s="241"/>
      <c r="C34" s="245"/>
      <c r="D34" s="158">
        <v>0</v>
      </c>
      <c r="E34" s="159">
        <v>0</v>
      </c>
      <c r="F34" s="159">
        <f>C33</f>
        <v>1847.4608536199996</v>
      </c>
      <c r="G34" s="160">
        <f>D34+E34+F34</f>
        <v>1847.4608536199996</v>
      </c>
    </row>
    <row r="35" spans="1:11">
      <c r="A35" s="161"/>
      <c r="B35" s="162" t="s">
        <v>7</v>
      </c>
      <c r="C35" s="248">
        <f>C9+C11+C13+C15+C17+C19+C21+C23+C25+C27+C29+C31+C33</f>
        <v>318648.43849358999</v>
      </c>
      <c r="D35" s="163">
        <f>D10+D12+D14+D16+D18+D20+D22+D24+D30+D32+D34</f>
        <v>36789.75196596</v>
      </c>
      <c r="E35" s="163">
        <f>E10+E12+E14+E16+E18+E20+E22+E24+E26+E28+E30+E32+E34</f>
        <v>139149.76758312</v>
      </c>
      <c r="F35" s="163">
        <f>F10+F12+F14+F16+F18+F20+F22+F24+F28+F30+F32+F34</f>
        <v>142708.91894450999</v>
      </c>
      <c r="G35" s="195">
        <f>G10+G12+G14+G16+G18+G20+G22+G24+G26+G28+G30+G32+G34</f>
        <v>318648.43849358999</v>
      </c>
      <c r="I35" s="157"/>
      <c r="J35" s="157"/>
      <c r="K35" s="157"/>
    </row>
    <row r="36" spans="1:11" ht="15.75" thickBot="1">
      <c r="A36" s="164"/>
      <c r="B36" s="165" t="s">
        <v>138</v>
      </c>
      <c r="C36" s="249"/>
      <c r="D36" s="166">
        <f>D35</f>
        <v>36789.75196596</v>
      </c>
      <c r="E36" s="166">
        <f>D36+E35</f>
        <v>175939.51954908</v>
      </c>
      <c r="F36" s="166">
        <f>E36+F35</f>
        <v>318648.43849358999</v>
      </c>
      <c r="G36" s="167">
        <f>F36</f>
        <v>318648.43849358999</v>
      </c>
      <c r="H36" s="157"/>
    </row>
  </sheetData>
  <mergeCells count="45">
    <mergeCell ref="A9:A10"/>
    <mergeCell ref="B9:B10"/>
    <mergeCell ref="C9:C10"/>
    <mergeCell ref="A1:G1"/>
    <mergeCell ref="A2:G2"/>
    <mergeCell ref="D6:F6"/>
    <mergeCell ref="G6:G7"/>
    <mergeCell ref="A4:B4"/>
    <mergeCell ref="B29:B30"/>
    <mergeCell ref="C29:C30"/>
    <mergeCell ref="A17:A18"/>
    <mergeCell ref="B17:B18"/>
    <mergeCell ref="C17:C18"/>
    <mergeCell ref="A21:A22"/>
    <mergeCell ref="B21:B22"/>
    <mergeCell ref="C21:C22"/>
    <mergeCell ref="A25:A26"/>
    <mergeCell ref="A27:A28"/>
    <mergeCell ref="B27:B28"/>
    <mergeCell ref="B25:B26"/>
    <mergeCell ref="C25:C26"/>
    <mergeCell ref="C27:C28"/>
    <mergeCell ref="A33:A34"/>
    <mergeCell ref="B33:B34"/>
    <mergeCell ref="C33:C34"/>
    <mergeCell ref="C35:C36"/>
    <mergeCell ref="A11:A12"/>
    <mergeCell ref="B11:B12"/>
    <mergeCell ref="A13:A14"/>
    <mergeCell ref="B13:B14"/>
    <mergeCell ref="A15:A16"/>
    <mergeCell ref="A31:A32"/>
    <mergeCell ref="B31:B32"/>
    <mergeCell ref="C31:C32"/>
    <mergeCell ref="A23:A24"/>
    <mergeCell ref="B23:B24"/>
    <mergeCell ref="C23:C24"/>
    <mergeCell ref="A29:A30"/>
    <mergeCell ref="B15:B16"/>
    <mergeCell ref="B19:B20"/>
    <mergeCell ref="A19:A20"/>
    <mergeCell ref="C11:C12"/>
    <mergeCell ref="C13:C14"/>
    <mergeCell ref="C15:C16"/>
    <mergeCell ref="C19:C20"/>
  </mergeCells>
  <pageMargins left="0.51181102362204722" right="0.51181102362204722" top="0.78740157480314965" bottom="0.78740157480314965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CEIM FATIMA</vt:lpstr>
      <vt:lpstr>CRONOGRAMA</vt:lpstr>
      <vt:lpstr>'CEIM FATIMA'!Area_de_impressao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</dc:creator>
  <cp:lastModifiedBy>vanessa.silva</cp:lastModifiedBy>
  <cp:lastPrinted>2018-01-05T10:55:47Z</cp:lastPrinted>
  <dcterms:created xsi:type="dcterms:W3CDTF">2009-03-23T12:13:24Z</dcterms:created>
  <dcterms:modified xsi:type="dcterms:W3CDTF">2018-04-04T18:29:39Z</dcterms:modified>
</cp:coreProperties>
</file>